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don.Groseclose\AppData\Local\Microsoft\Windows\INetCache\Content.Outlook\FMCT47L5\"/>
    </mc:Choice>
  </mc:AlternateContent>
  <xr:revisionPtr revIDLastSave="0" documentId="13_ncr:1_{F25B9CB4-80EE-4479-B0EF-0AE1C3B1265B}" xr6:coauthVersionLast="47" xr6:coauthVersionMax="47" xr10:uidLastSave="{00000000-0000-0000-0000-000000000000}"/>
  <bookViews>
    <workbookView xWindow="1950" yWindow="1950" windowWidth="21600" windowHeight="11505" xr2:uid="{A5532176-211A-4430-84DB-BB19AD2EF597}"/>
  </bookViews>
  <sheets>
    <sheet name="Calculator" sheetId="1" r:id="rId1"/>
    <sheet name="Inpu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 s="1"/>
  <c r="B15" i="1"/>
  <c r="B13" i="1"/>
  <c r="C13" i="1" s="1"/>
  <c r="B5" i="1"/>
  <c r="C5" i="1" s="1"/>
  <c r="B6" i="1"/>
  <c r="C6" i="1" s="1"/>
</calcChain>
</file>

<file path=xl/sharedStrings.xml><?xml version="1.0" encoding="utf-8"?>
<sst xmlns="http://schemas.openxmlformats.org/spreadsheetml/2006/main" count="19" uniqueCount="18">
  <si>
    <t>Basic Agreements</t>
  </si>
  <si>
    <t>72 Month Pmt</t>
  </si>
  <si>
    <t>Max Streamline IA in Months</t>
  </si>
  <si>
    <t>60 Month Pmt</t>
  </si>
  <si>
    <t>1st Tier</t>
  </si>
  <si>
    <t>2nd Tier</t>
  </si>
  <si>
    <t>60 Month Final Tier</t>
  </si>
  <si>
    <t>72 Month Final Tier</t>
  </si>
  <si>
    <t>Installment Agreement Calculator</t>
  </si>
  <si>
    <t>RANGE Max</t>
  </si>
  <si>
    <t>Tiered Agreements</t>
  </si>
  <si>
    <t>Total Debt</t>
  </si>
  <si>
    <t>Range Max Threshold (Low Debt)</t>
  </si>
  <si>
    <t>Range Max Threshold (High Debt)</t>
  </si>
  <si>
    <t>High Debt Threshold</t>
  </si>
  <si>
    <t>Form 433-D Needed?</t>
  </si>
  <si>
    <t>433-D Min</t>
  </si>
  <si>
    <t>433-D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</si>
</sst>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64" fontId="2" fillId="5" borderId="1" xfId="0" applyNumberFormat="1" applyFont="1" applyFill="1" applyBorder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/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0" fontId="2" fillId="3" borderId="1" xfId="0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5" fillId="7" borderId="6" xfId="0" applyNumberFormat="1" applyFont="1" applyFill="1" applyBorder="1" applyAlignment="1">
      <alignment horizontal="center"/>
    </xf>
    <xf numFmtId="164" fontId="5" fillId="7" borderId="7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/>
    </xf>
    <xf numFmtId="164" fontId="2" fillId="5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8192-E846-4F46-92B2-F3A9FCEADC84}">
  <dimension ref="A1:C16"/>
  <sheetViews>
    <sheetView showGridLines="0" tabSelected="1" workbookViewId="0">
      <selection activeCell="A16" sqref="A16"/>
    </sheetView>
  </sheetViews>
  <sheetFormatPr defaultRowHeight="15" x14ac:dyDescent="0.25"/>
  <cols>
    <col min="1" max="1" width="20.5703125" customWidth="1"/>
    <col min="2" max="2" width="23.5703125" style="2" customWidth="1"/>
    <col min="3" max="3" width="13.5703125" customWidth="1"/>
    <col min="7" max="7" width="9" customWidth="1"/>
  </cols>
  <sheetData>
    <row r="1" spans="1:3" ht="18.75" x14ac:dyDescent="0.25">
      <c r="A1" s="21" t="s">
        <v>8</v>
      </c>
      <c r="B1" s="22"/>
      <c r="C1" s="23"/>
    </row>
    <row r="2" spans="1:3" x14ac:dyDescent="0.25">
      <c r="A2" s="14" t="s">
        <v>11</v>
      </c>
      <c r="B2" s="24">
        <v>15000</v>
      </c>
      <c r="C2" s="25"/>
    </row>
    <row r="3" spans="1:3" ht="8.25" customHeight="1" x14ac:dyDescent="0.25">
      <c r="A3" s="7"/>
      <c r="B3" s="4"/>
      <c r="C3" s="7"/>
    </row>
    <row r="4" spans="1:3" x14ac:dyDescent="0.25">
      <c r="A4" s="18" t="s">
        <v>0</v>
      </c>
      <c r="B4" s="18"/>
      <c r="C4" s="8" t="s">
        <v>9</v>
      </c>
    </row>
    <row r="5" spans="1:3" x14ac:dyDescent="0.25">
      <c r="A5" s="9" t="s">
        <v>3</v>
      </c>
      <c r="B5" s="9">
        <f>ROUNDUP((B2/60),0)</f>
        <v>250</v>
      </c>
      <c r="C5" s="9">
        <f>IF(B2&gt;=Inputs!B4, B5+Inputs!$B$3, B5+Inputs!B2)</f>
        <v>300</v>
      </c>
    </row>
    <row r="6" spans="1:3" x14ac:dyDescent="0.25">
      <c r="A6" s="9" t="s">
        <v>1</v>
      </c>
      <c r="B6" s="9">
        <f>ROUNDUP((B2/Inputs!B1),0)</f>
        <v>209</v>
      </c>
      <c r="C6" s="9">
        <f>IF(B2&gt;=Inputs!B4, B6+Inputs!$B$3, B6+Inputs!B2)</f>
        <v>259</v>
      </c>
    </row>
    <row r="7" spans="1:3" x14ac:dyDescent="0.25">
      <c r="A7" s="11"/>
      <c r="B7" s="12"/>
      <c r="C7" s="13"/>
    </row>
    <row r="8" spans="1:3" x14ac:dyDescent="0.25">
      <c r="A8" s="19" t="s">
        <v>10</v>
      </c>
      <c r="B8" s="20"/>
      <c r="C8" s="8" t="s">
        <v>9</v>
      </c>
    </row>
    <row r="9" spans="1:3" ht="15.75" customHeight="1" x14ac:dyDescent="0.25">
      <c r="A9" s="9" t="s">
        <v>4</v>
      </c>
      <c r="B9" s="5">
        <v>250</v>
      </c>
      <c r="C9" s="10"/>
    </row>
    <row r="10" spans="1:3" x14ac:dyDescent="0.25">
      <c r="A10" s="9" t="s">
        <v>5</v>
      </c>
      <c r="B10" s="5">
        <v>300</v>
      </c>
      <c r="C10" s="10"/>
    </row>
    <row r="11" spans="1:3" ht="6" customHeight="1" x14ac:dyDescent="0.25">
      <c r="A11" s="7"/>
      <c r="B11" s="4"/>
      <c r="C11" s="7"/>
    </row>
    <row r="12" spans="1:3" x14ac:dyDescent="0.25">
      <c r="A12" s="9" t="s">
        <v>6</v>
      </c>
      <c r="B12" s="9">
        <f>ROUNDUP((($B$2-(($B$9*12)+($B$10*12)))/36), 0)</f>
        <v>234</v>
      </c>
      <c r="C12" s="9">
        <f>IF(B2&gt;=Inputs!$B$4, B12+Inputs!$B$3, B12+Inputs!$B$2)</f>
        <v>284</v>
      </c>
    </row>
    <row r="13" spans="1:3" x14ac:dyDescent="0.25">
      <c r="A13" s="9" t="s">
        <v>7</v>
      </c>
      <c r="B13" s="9">
        <f>ROUNDUP((($B$2-(($B$9*12)+($B$10*12)))/48), 0)</f>
        <v>175</v>
      </c>
      <c r="C13" s="9">
        <f>IF(B2&gt;=Inputs!$B$4, B13+Inputs!$B$3, B13+Inputs!$B$2)</f>
        <v>225</v>
      </c>
    </row>
    <row r="14" spans="1:3" ht="15.75" thickBot="1" x14ac:dyDescent="0.3"/>
    <row r="15" spans="1:3" ht="16.5" thickTop="1" thickBot="1" x14ac:dyDescent="0.3">
      <c r="A15" s="15" t="s">
        <v>15</v>
      </c>
      <c r="B15" s="16" t="str">
        <f>IF(AND(B2&gt;=Inputs!B5,B2&lt;=Inputs!B6),"GET 433-D","NOT REQUIRED")</f>
        <v>NOT REQUIRED</v>
      </c>
      <c r="C15" s="17"/>
    </row>
    <row r="16" spans="1:3" ht="15.75" thickTop="1" x14ac:dyDescent="0.25"/>
  </sheetData>
  <mergeCells count="5">
    <mergeCell ref="B15:C15"/>
    <mergeCell ref="A4:B4"/>
    <mergeCell ref="A8:B8"/>
    <mergeCell ref="A1:C1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51C98-00E2-4063-B6F0-B4F3A26B11A2}">
  <dimension ref="A1:B6"/>
  <sheetViews>
    <sheetView workbookViewId="0">
      <selection activeCell="A7" sqref="A7"/>
    </sheetView>
  </sheetViews>
  <sheetFormatPr defaultRowHeight="15" x14ac:dyDescent="0.25"/>
  <cols>
    <col min="1" max="1" width="31.140625" bestFit="1" customWidth="1"/>
    <col min="2" max="2" width="13" customWidth="1"/>
  </cols>
  <sheetData>
    <row r="1" spans="1:2" x14ac:dyDescent="0.25">
      <c r="A1" t="s">
        <v>2</v>
      </c>
      <c r="B1" s="1">
        <v>72</v>
      </c>
    </row>
    <row r="2" spans="1:2" x14ac:dyDescent="0.25">
      <c r="A2" t="s">
        <v>12</v>
      </c>
      <c r="B2" s="6">
        <v>50</v>
      </c>
    </row>
    <row r="3" spans="1:2" x14ac:dyDescent="0.25">
      <c r="A3" t="s">
        <v>13</v>
      </c>
      <c r="B3" s="6">
        <v>100</v>
      </c>
    </row>
    <row r="4" spans="1:2" x14ac:dyDescent="0.25">
      <c r="A4" t="s">
        <v>14</v>
      </c>
      <c r="B4" s="3">
        <v>50000</v>
      </c>
    </row>
    <row r="5" spans="1:2" x14ac:dyDescent="0.25">
      <c r="A5" t="s">
        <v>16</v>
      </c>
      <c r="B5" s="3">
        <v>25000</v>
      </c>
    </row>
    <row r="6" spans="1:2" x14ac:dyDescent="0.25">
      <c r="A6" t="s">
        <v>17</v>
      </c>
      <c r="B6" s="3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Inputs</vt:lpstr>
    </vt:vector>
  </TitlesOfParts>
  <Company>Moneysolver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Groseclose</dc:creator>
  <cp:lastModifiedBy>Brandon Groseclose</cp:lastModifiedBy>
  <dcterms:created xsi:type="dcterms:W3CDTF">2023-06-30T15:04:41Z</dcterms:created>
  <dcterms:modified xsi:type="dcterms:W3CDTF">2023-06-30T16:02:02Z</dcterms:modified>
</cp:coreProperties>
</file>