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c Tax, LLC\Software\"/>
    </mc:Choice>
  </mc:AlternateContent>
  <xr:revisionPtr revIDLastSave="0" documentId="13_ncr:1_{FE53E13C-65F6-4BB0-AE6D-721E950E2741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433A Expenses" sheetId="2" r:id="rId1"/>
    <sheet name="433B Expens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J17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H19" i="2"/>
  <c r="J13" i="4"/>
  <c r="J12" i="4"/>
  <c r="J11" i="4"/>
  <c r="H11" i="4"/>
  <c r="J10" i="4"/>
  <c r="J9" i="4"/>
  <c r="J8" i="4"/>
  <c r="J7" i="4"/>
  <c r="J6" i="4"/>
  <c r="J5" i="4"/>
  <c r="J4" i="4"/>
  <c r="J3" i="4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J14" i="4" l="1"/>
</calcChain>
</file>

<file path=xl/sharedStrings.xml><?xml version="1.0" encoding="utf-8"?>
<sst xmlns="http://schemas.openxmlformats.org/spreadsheetml/2006/main" count="111" uniqueCount="74">
  <si>
    <t>Expense</t>
  </si>
  <si>
    <t>Amount</t>
  </si>
  <si>
    <t>Period</t>
  </si>
  <si>
    <t>Monthly</t>
  </si>
  <si>
    <t>433 Category</t>
  </si>
  <si>
    <t>Materials Purchased</t>
  </si>
  <si>
    <t>Inventory Purchased</t>
  </si>
  <si>
    <t>Gross Wages &amp; Salaries</t>
  </si>
  <si>
    <t>Rent</t>
  </si>
  <si>
    <t>Supplies</t>
  </si>
  <si>
    <t>Utilities/Telephone</t>
  </si>
  <si>
    <t>Vehicle Gasoline/Oil</t>
  </si>
  <si>
    <t>Repairs &amp; Maintenance</t>
  </si>
  <si>
    <t>Insurance</t>
  </si>
  <si>
    <t>Current Taxes</t>
  </si>
  <si>
    <t>Other Expenses</t>
  </si>
  <si>
    <t>Expense Categories</t>
  </si>
  <si>
    <t>Daily</t>
  </si>
  <si>
    <t>Weekly</t>
  </si>
  <si>
    <t>x2 Weeks</t>
  </si>
  <si>
    <t>Quarterly</t>
  </si>
  <si>
    <t>Yearly</t>
  </si>
  <si>
    <t>Utilities</t>
  </si>
  <si>
    <t>Total Expense</t>
  </si>
  <si>
    <t>Income</t>
  </si>
  <si>
    <t>Source</t>
  </si>
  <si>
    <t>Amount monthly</t>
  </si>
  <si>
    <t>Health Insurance</t>
  </si>
  <si>
    <t>Multiplier</t>
  </si>
  <si>
    <t>Average Income</t>
  </si>
  <si>
    <t>Credit Cards</t>
  </si>
  <si>
    <t>Insurance, Cars</t>
  </si>
  <si>
    <t>Insurance, Home</t>
  </si>
  <si>
    <t>Insurance, Erie Life</t>
  </si>
  <si>
    <t>ADT Security</t>
  </si>
  <si>
    <t>Hospital Payment Plan</t>
  </si>
  <si>
    <t>Insurance, American General Life</t>
  </si>
  <si>
    <t>Cox Cable</t>
  </si>
  <si>
    <t>House Payment</t>
  </si>
  <si>
    <t>Medicine</t>
  </si>
  <si>
    <t>Food</t>
  </si>
  <si>
    <t>Car</t>
  </si>
  <si>
    <t>Student Loan</t>
  </si>
  <si>
    <t>Wages (TP)</t>
  </si>
  <si>
    <t>Wages (Spouse)</t>
  </si>
  <si>
    <t>Interest-Dividends</t>
  </si>
  <si>
    <t>Net Business Income</t>
  </si>
  <si>
    <t>Net Rental Income</t>
  </si>
  <si>
    <t>Distributions (K1, IRA, etc.)</t>
  </si>
  <si>
    <t>Pension (TP)</t>
  </si>
  <si>
    <t>Pension (Spouse)</t>
  </si>
  <si>
    <t>Social Security (TP)</t>
  </si>
  <si>
    <t>Social Security (Spouse)</t>
  </si>
  <si>
    <t>Child Support</t>
  </si>
  <si>
    <t>Alimony</t>
  </si>
  <si>
    <t>Other Income (specify below)</t>
  </si>
  <si>
    <t>Total Income</t>
  </si>
  <si>
    <t xml:space="preserve">Health Insurance </t>
  </si>
  <si>
    <t xml:space="preserve">Court Ordered Payments </t>
  </si>
  <si>
    <t xml:space="preserve">Child/Dependent Care </t>
  </si>
  <si>
    <t xml:space="preserve">Life Insurance </t>
  </si>
  <si>
    <t xml:space="preserve">Secured Debts (Attach list) </t>
  </si>
  <si>
    <t xml:space="preserve">Delinquent State or Local Taxes </t>
  </si>
  <si>
    <t xml:space="preserve">Other Expenses (Attach list) </t>
  </si>
  <si>
    <t xml:space="preserve">Total Living Expenses (add lines 35-48) </t>
  </si>
  <si>
    <t>Net difference (Line 34 minus 49)</t>
  </si>
  <si>
    <t>Food, Clothing and Misc.</t>
  </si>
  <si>
    <t>Housing and Utilities</t>
  </si>
  <si>
    <t>Vehicle Ownership Costs</t>
  </si>
  <si>
    <t xml:space="preserve">Vehicle Operating Costs </t>
  </si>
  <si>
    <t xml:space="preserve">Public Transportation </t>
  </si>
  <si>
    <t xml:space="preserve">Out of Pocket Health Care Costs </t>
  </si>
  <si>
    <t xml:space="preserve">Current year taxes (Income/FICA) </t>
  </si>
  <si>
    <t>Other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</si>
</sst>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Univer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 applyAlignment="1">
      <alignment horizontal="left" vertical="top"/>
    </xf>
    <xf numFmtId="44" fontId="0" fillId="0" borderId="0" xfId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44" fontId="2" fillId="0" borderId="0" xfId="1" applyFont="1" applyAlignment="1">
      <alignment horizontal="left" vertical="top"/>
    </xf>
    <xf numFmtId="0" fontId="2" fillId="0" borderId="0" xfId="0" applyFont="1" applyAlignment="1">
      <alignment horizontal="center" vertical="top"/>
    </xf>
    <xf numFmtId="44" fontId="2" fillId="0" borderId="0" xfId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4" fontId="2" fillId="0" borderId="0" xfId="1" applyNumberFormat="1" applyFont="1" applyAlignment="1">
      <alignment horizontal="left" vertical="top"/>
    </xf>
  </cellXfs>
  <cellStyles count="2">
    <cellStyle name="Currency" xfId="1" builtinId="4"/>
    <cellStyle name="Normal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numFmt numFmtId="34" formatCode="_(&quot;$&quot;* #,##0.00_);_(&quot;$&quot;* \(#,##0.00\);_(&quot;$&quot;* &quot;-&quot;??_);_(@_)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numFmt numFmtId="34" formatCode="_(&quot;$&quot;* #,##0.00_);_(&quot;$&quot;* \(#,##0.00\);_(&quot;$&quot;* &quot;-&quot;??_);_(@_)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A348F8-F2C4-4C43-8863-5678A5E53331}" name="BusinessExpenses" displayName="BusinessExpenses" ref="A2:E17" totalsRowShown="0" headerRowDxfId="40" dataDxfId="39">
  <autoFilter ref="A2:E17" xr:uid="{54A348F8-F2C4-4C43-8863-5678A5E53331}"/>
  <tableColumns count="5">
    <tableColumn id="1" xr3:uid="{080D4117-2B76-4DA8-9476-03A5FC0F3BE1}" name="Expense" dataDxfId="38"/>
    <tableColumn id="2" xr3:uid="{7AA533DB-9812-4904-97FE-5F28B5CB9DDE}" name="Amount" dataDxfId="37" dataCellStyle="Currency"/>
    <tableColumn id="3" xr3:uid="{E37A41F1-E8E8-40B5-842D-7277D680BF33}" name="Period" dataDxfId="36"/>
    <tableColumn id="4" xr3:uid="{8713B217-BF70-4BF2-9BFE-E801A77E9BAE}" name="Monthly" dataDxfId="35" dataCellStyle="Currency">
      <calculatedColumnFormula>IF(BusinessExpenses[[#This Row],[Period]]="","",_xlfn.XLOOKUP(BusinessExpenses[[#This Row],[Period]],Multipliers[Period],Multipliers[Multiplier])*BusinessExpenses[[#This Row],[Amount]])</calculatedColumnFormula>
    </tableColumn>
    <tableColumn id="5" xr3:uid="{68DA249C-45E8-4174-8425-6D7940630CE0}" name="433 Category" dataDxfId="34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5BD480-7819-4E98-B197-AB4855847926}" name="ExpenseCategories" displayName="ExpenseCategories" ref="I2:J18" totalsRowShown="0" headerRowDxfId="33" dataDxfId="32">
  <autoFilter ref="I2:J18" xr:uid="{E85BD480-7819-4E98-B197-AB4855847926}"/>
  <tableColumns count="2">
    <tableColumn id="1" xr3:uid="{148DA44C-F283-4513-AD1B-91E1AA8F8C9B}" name="Expense Categories" dataDxfId="4"/>
    <tableColumn id="2" xr3:uid="{529DA38C-F84C-4E33-8B2D-61499A7E2E53}" name="Amount" dataDxfId="0" dataCellStyle="Currency">
      <calculatedColumnFormula>IFERROR(SUMIF(BusinessExpenses[433 Category],ExpenseCategories[[#This Row],[Expense Categories]],BusinessExpenses[Monthly]),"")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3C6B7B-B0DF-4FAE-B3EC-CEE56458109D}" name="Multipliers" displayName="Multipliers" ref="L3:M9" totalsRowShown="0" headerRowDxfId="31" dataDxfId="30">
  <autoFilter ref="L3:M9" xr:uid="{9E3C6B7B-B0DF-4FAE-B3EC-CEE56458109D}"/>
  <tableColumns count="2">
    <tableColumn id="1" xr3:uid="{9925949A-1701-46E3-806C-1A542A240A32}" name="Period" dataDxfId="29"/>
    <tableColumn id="2" xr3:uid="{5F2A70E1-7DB6-46C3-A373-69C91FEEB6FA}" name="Multiplier" dataDxfId="28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8198519-0862-4C2E-976A-FCC19AEB1EFF}" name="Table4" displayName="Table4" ref="G2:H19" totalsRowShown="0" headerRowDxfId="27" dataDxfId="26">
  <autoFilter ref="G2:H19" xr:uid="{28198519-0862-4C2E-976A-FCC19AEB1EFF}"/>
  <tableColumns count="2">
    <tableColumn id="1" xr3:uid="{D659EFCC-FB13-4DF4-B136-B3F8BE3C6019}" name="Source" dataDxfId="25"/>
    <tableColumn id="2" xr3:uid="{F3D1FA2B-2BF8-4B6A-9E6F-0F47CDBED28E}" name="Amount monthly" dataDxfId="24" dataCellStyle="Currency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A404544-2676-412C-AF79-FC9FCC3E44D9}" name="Table9" displayName="Table9" ref="I22:J23" totalsRowShown="0" headerRowDxfId="1">
  <autoFilter ref="I22:J23" xr:uid="{BA404544-2676-412C-AF79-FC9FCC3E44D9}"/>
  <tableColumns count="2">
    <tableColumn id="1" xr3:uid="{2CB8AC8A-5F8A-4A26-ABBD-487FA9B9FFD2}" name="Other Expenses:" dataDxfId="3"/>
    <tableColumn id="2" xr3:uid="{63E68E86-6272-4E41-80AF-466954249D61}" name="Amount" dataDxfId="2" dataCellStyle="Currency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8DF2A4-1FFE-4376-9021-384987CB89D8}" name="BusinessExpenses6" displayName="BusinessExpenses6" ref="A2:E3" insertRow="1" totalsRowShown="0" headerRowDxfId="23" dataDxfId="22">
  <autoFilter ref="A2:E3" xr:uid="{54A348F8-F2C4-4C43-8863-5678A5E53331}"/>
  <tableColumns count="5">
    <tableColumn id="1" xr3:uid="{5B80BE6E-2626-4E87-A702-04B92324D4C7}" name="Expense" dataDxfId="21"/>
    <tableColumn id="2" xr3:uid="{EEBB2B80-D257-43DE-8DA2-6E20A007CEA9}" name="Amount" dataDxfId="20" dataCellStyle="Currency"/>
    <tableColumn id="3" xr3:uid="{511B1DCC-E75F-4902-8629-91CF4C2A1422}" name="Period" dataDxfId="19"/>
    <tableColumn id="4" xr3:uid="{285AD4A2-4174-4CE9-ABA6-AD534E089A8D}" name="Monthly" dataDxfId="18" dataCellStyle="Currency">
      <calculatedColumnFormula>IF(BusinessExpenses6[[#This Row],[Period]]="","",_xlfn.XLOOKUP(BusinessExpenses6[[#This Row],[Period]],Multipliers8[Period],Multipliers8[Multiplier])*BusinessExpenses6[[#This Row],[Amount]])</calculatedColumnFormula>
    </tableColumn>
    <tableColumn id="5" xr3:uid="{5917799D-BF8C-4544-89EF-8539BBA51957}" name="433 Category" dataDxfId="17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2DF9ED2-BC65-4651-B6DD-3068262EAB82}" name="ExpenseCategories7" displayName="ExpenseCategories7" ref="I2:J13" totalsRowShown="0" headerRowDxfId="16" dataDxfId="15">
  <autoFilter ref="I2:J13" xr:uid="{E85BD480-7819-4E98-B197-AB4855847926}"/>
  <tableColumns count="2">
    <tableColumn id="1" xr3:uid="{DEF297AA-9786-4189-808C-A820D6821E87}" name="Expense Categories" dataDxfId="14"/>
    <tableColumn id="2" xr3:uid="{0152CA4E-6232-490A-B6B8-6779A9BF6ECA}" name="Amount" dataDxfId="13" dataCellStyle="Currency">
      <calculatedColumnFormula>IFERROR(SUMIF(BusinessExpenses6[433 Category],ExpenseCategories7[[#This Row],[Expense Categories]],BusinessExpenses6[Monthly]),"")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DD0738-50C1-4FCB-A616-84385531ED16}" name="Multipliers8" displayName="Multipliers8" ref="L3:M9" totalsRowShown="0" headerRowDxfId="12" dataDxfId="11">
  <autoFilter ref="L3:M9" xr:uid="{9E3C6B7B-B0DF-4FAE-B3EC-CEE56458109D}"/>
  <tableColumns count="2">
    <tableColumn id="1" xr3:uid="{6B3BBA33-8A9C-46B5-910E-98276C786211}" name="Period" dataDxfId="10"/>
    <tableColumn id="2" xr3:uid="{516E9981-CF3A-49FF-BB86-802642AAD865}" name="Multiplier" dataDxfId="9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E349DB2-8BF3-46EB-8BA4-7615FEB534D3}" name="Table49" displayName="Table49" ref="G2:H11" totalsRowShown="0" headerRowDxfId="8" dataDxfId="7">
  <autoFilter ref="G2:H11" xr:uid="{28198519-0862-4C2E-976A-FCC19AEB1EFF}"/>
  <tableColumns count="2">
    <tableColumn id="1" xr3:uid="{954A2E7F-3F72-480E-B828-FBE08BF332C2}" name="Source" dataDxfId="6"/>
    <tableColumn id="2" xr3:uid="{DD03FFB7-DC53-4141-BBD4-D9629A34412E}" name="Amount monthly" dataDxfId="5" dataCellStyle="Currency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5D19F-1772-49BF-9F2B-C27E65EBDCE1}">
  <dimension ref="A1:M22"/>
  <sheetViews>
    <sheetView tabSelected="1" workbookViewId="0">
      <selection activeCell="L23" sqref="L23"/>
    </sheetView>
  </sheetViews>
  <sheetFormatPr defaultRowHeight="12.75" x14ac:dyDescent="0.2"/>
  <cols>
    <col min="1" max="1" width="55.33203125" style="2" customWidth="1"/>
    <col min="2" max="2" width="14.5" style="3" bestFit="1" customWidth="1"/>
    <col min="3" max="3" width="10.5" style="2" bestFit="1" customWidth="1"/>
    <col min="4" max="4" width="17.6640625" style="3" customWidth="1"/>
    <col min="5" max="5" width="27" style="2" customWidth="1"/>
    <col min="6" max="6" width="9.33203125" style="2"/>
    <col min="7" max="7" width="31.6640625" style="2" customWidth="1"/>
    <col min="8" max="8" width="22.5" style="2" customWidth="1"/>
    <col min="9" max="9" width="43.33203125" style="2" bestFit="1" customWidth="1"/>
    <col min="10" max="10" width="21.83203125" style="3" customWidth="1"/>
    <col min="11" max="11" width="9.33203125" style="2"/>
    <col min="12" max="12" width="13" style="2" customWidth="1"/>
    <col min="13" max="13" width="16.6640625" style="2" bestFit="1" customWidth="1"/>
    <col min="14" max="16384" width="9.33203125" style="2"/>
  </cols>
  <sheetData>
    <row r="1" spans="1:13" x14ac:dyDescent="0.2">
      <c r="G1" s="6" t="s">
        <v>24</v>
      </c>
      <c r="H1" s="6"/>
    </row>
    <row r="2" spans="1:13" x14ac:dyDescent="0.2">
      <c r="A2" s="2" t="s">
        <v>0</v>
      </c>
      <c r="B2" s="3" t="s">
        <v>1</v>
      </c>
      <c r="C2" s="2" t="s">
        <v>2</v>
      </c>
      <c r="D2" s="3" t="s">
        <v>3</v>
      </c>
      <c r="E2" s="2" t="s">
        <v>4</v>
      </c>
      <c r="G2" s="2" t="s">
        <v>25</v>
      </c>
      <c r="H2" s="2" t="s">
        <v>26</v>
      </c>
      <c r="I2" s="4" t="s">
        <v>16</v>
      </c>
      <c r="J2" s="5" t="s">
        <v>1</v>
      </c>
    </row>
    <row r="3" spans="1:13" x14ac:dyDescent="0.2">
      <c r="A3" s="2" t="s">
        <v>30</v>
      </c>
      <c r="B3" s="3">
        <v>2700</v>
      </c>
      <c r="C3" s="2" t="s">
        <v>3</v>
      </c>
      <c r="D3" s="3">
        <f>IF(BusinessExpenses[[#This Row],[Period]]="","",_xlfn.XLOOKUP(BusinessExpenses[[#This Row],[Period]],Multipliers[Period],Multipliers[Multiplier])*BusinessExpenses[[#This Row],[Amount]])</f>
        <v>2700</v>
      </c>
      <c r="G3" s="2" t="s">
        <v>43</v>
      </c>
      <c r="H3" s="3"/>
      <c r="I3" s="2" t="s">
        <v>66</v>
      </c>
      <c r="J3" s="3">
        <f>IFERROR(SUMIF(BusinessExpenses[433 Category],ExpenseCategories[[#This Row],[Expense Categories]],BusinessExpenses[Monthly]),"")</f>
        <v>0</v>
      </c>
      <c r="L3" s="4" t="s">
        <v>2</v>
      </c>
      <c r="M3" s="4" t="s">
        <v>28</v>
      </c>
    </row>
    <row r="4" spans="1:13" x14ac:dyDescent="0.2">
      <c r="A4" s="2" t="s">
        <v>31</v>
      </c>
      <c r="B4" s="3">
        <v>251.18</v>
      </c>
      <c r="C4" s="2" t="s">
        <v>3</v>
      </c>
      <c r="D4" s="3">
        <f>IF(BusinessExpenses[[#This Row],[Period]]="","",_xlfn.XLOOKUP(BusinessExpenses[[#This Row],[Period]],Multipliers[Period],Multipliers[Multiplier])*BusinessExpenses[[#This Row],[Amount]])</f>
        <v>251.18</v>
      </c>
      <c r="G4" s="2" t="s">
        <v>44</v>
      </c>
      <c r="H4" s="3"/>
      <c r="I4" s="2" t="s">
        <v>67</v>
      </c>
      <c r="J4" s="3">
        <f>IFERROR(SUMIF(BusinessExpenses[433 Category],ExpenseCategories[[#This Row],[Expense Categories]],BusinessExpenses[Monthly]),"")</f>
        <v>0</v>
      </c>
      <c r="L4" s="4" t="s">
        <v>17</v>
      </c>
      <c r="M4" s="4">
        <v>30.42</v>
      </c>
    </row>
    <row r="5" spans="1:13" x14ac:dyDescent="0.2">
      <c r="A5" s="2" t="s">
        <v>32</v>
      </c>
      <c r="B5" s="3">
        <v>197.98</v>
      </c>
      <c r="C5" s="2" t="s">
        <v>3</v>
      </c>
      <c r="D5" s="3">
        <f>IF(BusinessExpenses[[#This Row],[Period]]="","",_xlfn.XLOOKUP(BusinessExpenses[[#This Row],[Period]],Multipliers[Period],Multipliers[Multiplier])*BusinessExpenses[[#This Row],[Amount]])</f>
        <v>197.98</v>
      </c>
      <c r="G5" s="2" t="s">
        <v>45</v>
      </c>
      <c r="H5" s="3"/>
      <c r="I5" s="2" t="s">
        <v>68</v>
      </c>
      <c r="J5" s="3">
        <f>IFERROR(SUMIF(BusinessExpenses[433 Category],ExpenseCategories[[#This Row],[Expense Categories]],BusinessExpenses[Monthly]),"")</f>
        <v>0</v>
      </c>
      <c r="L5" s="4" t="s">
        <v>18</v>
      </c>
      <c r="M5" s="4">
        <v>4.3</v>
      </c>
    </row>
    <row r="6" spans="1:13" x14ac:dyDescent="0.2">
      <c r="A6" s="2" t="s">
        <v>33</v>
      </c>
      <c r="B6" s="3">
        <v>109</v>
      </c>
      <c r="C6" s="2" t="s">
        <v>3</v>
      </c>
      <c r="D6" s="3">
        <f>IF(BusinessExpenses[[#This Row],[Period]]="","",_xlfn.XLOOKUP(BusinessExpenses[[#This Row],[Period]],Multipliers[Period],Multipliers[Multiplier])*BusinessExpenses[[#This Row],[Amount]])</f>
        <v>109</v>
      </c>
      <c r="G6" s="2" t="s">
        <v>46</v>
      </c>
      <c r="H6" s="3"/>
      <c r="I6" s="2" t="s">
        <v>69</v>
      </c>
      <c r="J6" s="3">
        <f>IFERROR(SUMIF(BusinessExpenses[433 Category],ExpenseCategories[[#This Row],[Expense Categories]],BusinessExpenses[Monthly]),"")</f>
        <v>0</v>
      </c>
      <c r="L6" s="4" t="s">
        <v>19</v>
      </c>
      <c r="M6" s="4">
        <v>2.17</v>
      </c>
    </row>
    <row r="7" spans="1:13" x14ac:dyDescent="0.2">
      <c r="A7" s="2" t="s">
        <v>34</v>
      </c>
      <c r="B7" s="3">
        <v>46.43</v>
      </c>
      <c r="C7" s="2" t="s">
        <v>3</v>
      </c>
      <c r="D7" s="3">
        <f>IF(BusinessExpenses[[#This Row],[Period]]="","",_xlfn.XLOOKUP(BusinessExpenses[[#This Row],[Period]],Multipliers[Period],Multipliers[Multiplier])*BusinessExpenses[[#This Row],[Amount]])</f>
        <v>46.43</v>
      </c>
      <c r="G7" s="2" t="s">
        <v>47</v>
      </c>
      <c r="H7" s="3"/>
      <c r="I7" s="2" t="s">
        <v>70</v>
      </c>
      <c r="J7" s="3">
        <f>IFERROR(SUMIF(BusinessExpenses[433 Category],ExpenseCategories[[#This Row],[Expense Categories]],BusinessExpenses[Monthly]),"")</f>
        <v>0</v>
      </c>
      <c r="L7" s="4" t="s">
        <v>3</v>
      </c>
      <c r="M7" s="4">
        <v>1</v>
      </c>
    </row>
    <row r="8" spans="1:13" x14ac:dyDescent="0.2">
      <c r="A8" s="2" t="s">
        <v>35</v>
      </c>
      <c r="B8" s="3">
        <v>102</v>
      </c>
      <c r="C8" s="2" t="s">
        <v>3</v>
      </c>
      <c r="D8" s="3">
        <f>IF(BusinessExpenses[[#This Row],[Period]]="","",_xlfn.XLOOKUP(BusinessExpenses[[#This Row],[Period]],Multipliers[Period],Multipliers[Multiplier])*BusinessExpenses[[#This Row],[Amount]])</f>
        <v>102</v>
      </c>
      <c r="G8" s="2" t="s">
        <v>48</v>
      </c>
      <c r="H8" s="3"/>
      <c r="I8" s="2" t="s">
        <v>57</v>
      </c>
      <c r="J8" s="3">
        <f>IFERROR(SUMIF(BusinessExpenses[433 Category],ExpenseCategories[[#This Row],[Expense Categories]],BusinessExpenses[Monthly]),"")</f>
        <v>0</v>
      </c>
      <c r="L8" s="4" t="s">
        <v>20</v>
      </c>
      <c r="M8" s="4">
        <v>0.33329999999999999</v>
      </c>
    </row>
    <row r="9" spans="1:13" x14ac:dyDescent="0.2">
      <c r="A9" s="2" t="s">
        <v>36</v>
      </c>
      <c r="B9" s="3">
        <v>91</v>
      </c>
      <c r="C9" s="2" t="s">
        <v>3</v>
      </c>
      <c r="D9" s="3">
        <f>IF(BusinessExpenses[[#This Row],[Period]]="","",_xlfn.XLOOKUP(BusinessExpenses[[#This Row],[Period]],Multipliers[Period],Multipliers[Multiplier])*BusinessExpenses[[#This Row],[Amount]])</f>
        <v>91</v>
      </c>
      <c r="G9" s="2" t="s">
        <v>49</v>
      </c>
      <c r="H9" s="3"/>
      <c r="I9" s="2" t="s">
        <v>71</v>
      </c>
      <c r="J9" s="3">
        <f>IFERROR(SUMIF(BusinessExpenses[433 Category],ExpenseCategories[[#This Row],[Expense Categories]],BusinessExpenses[Monthly]),"")</f>
        <v>0</v>
      </c>
      <c r="L9" s="4" t="s">
        <v>21</v>
      </c>
      <c r="M9" s="4">
        <v>8.3330000000000001E-2</v>
      </c>
    </row>
    <row r="10" spans="1:13" x14ac:dyDescent="0.2">
      <c r="A10" s="2" t="s">
        <v>22</v>
      </c>
      <c r="B10" s="3">
        <v>650</v>
      </c>
      <c r="C10" s="2" t="s">
        <v>3</v>
      </c>
      <c r="D10" s="3">
        <f>IF(BusinessExpenses[[#This Row],[Period]]="","",_xlfn.XLOOKUP(BusinessExpenses[[#This Row],[Period]],Multipliers[Period],Multipliers[Multiplier])*BusinessExpenses[[#This Row],[Amount]])</f>
        <v>650</v>
      </c>
      <c r="G10" s="2" t="s">
        <v>50</v>
      </c>
      <c r="H10" s="3"/>
      <c r="I10" s="2" t="s">
        <v>58</v>
      </c>
      <c r="J10" s="3">
        <f>IFERROR(SUMIF(BusinessExpenses[433 Category],ExpenseCategories[[#This Row],[Expense Categories]],BusinessExpenses[Monthly]),"")</f>
        <v>0</v>
      </c>
    </row>
    <row r="11" spans="1:13" x14ac:dyDescent="0.2">
      <c r="A11" s="2" t="s">
        <v>37</v>
      </c>
      <c r="B11" s="3">
        <v>190</v>
      </c>
      <c r="C11" s="2" t="s">
        <v>3</v>
      </c>
      <c r="D11" s="3">
        <f>IF(BusinessExpenses[[#This Row],[Period]]="","",_xlfn.XLOOKUP(BusinessExpenses[[#This Row],[Period]],Multipliers[Period],Multipliers[Multiplier])*BusinessExpenses[[#This Row],[Amount]])</f>
        <v>190</v>
      </c>
      <c r="G11" s="2" t="s">
        <v>51</v>
      </c>
      <c r="H11" s="3"/>
      <c r="I11" s="2" t="s">
        <v>59</v>
      </c>
      <c r="J11" s="3">
        <f>IFERROR(SUMIF(BusinessExpenses[433 Category],ExpenseCategories[[#This Row],[Expense Categories]],BusinessExpenses[Monthly]),"")</f>
        <v>0</v>
      </c>
    </row>
    <row r="12" spans="1:13" x14ac:dyDescent="0.2">
      <c r="A12" s="2" t="s">
        <v>38</v>
      </c>
      <c r="B12" s="3">
        <v>1595</v>
      </c>
      <c r="C12" s="2" t="s">
        <v>3</v>
      </c>
      <c r="D12" s="3">
        <f>IF(BusinessExpenses[[#This Row],[Period]]="","",_xlfn.XLOOKUP(BusinessExpenses[[#This Row],[Period]],Multipliers[Period],Multipliers[Multiplier])*BusinessExpenses[[#This Row],[Amount]])</f>
        <v>1595</v>
      </c>
      <c r="G12" s="2" t="s">
        <v>52</v>
      </c>
      <c r="H12" s="3"/>
      <c r="I12" s="2" t="s">
        <v>60</v>
      </c>
      <c r="J12" s="3">
        <f>IFERROR(SUMIF(BusinessExpenses[433 Category],ExpenseCategories[[#This Row],[Expense Categories]],BusinessExpenses[Monthly]),"")</f>
        <v>0</v>
      </c>
    </row>
    <row r="13" spans="1:13" x14ac:dyDescent="0.2">
      <c r="A13" s="2" t="s">
        <v>27</v>
      </c>
      <c r="B13" s="3">
        <v>3600</v>
      </c>
      <c r="C13" s="2" t="s">
        <v>3</v>
      </c>
      <c r="D13" s="3">
        <f>IF(BusinessExpenses[[#This Row],[Period]]="","",_xlfn.XLOOKUP(BusinessExpenses[[#This Row],[Period]],Multipliers[Period],Multipliers[Multiplier])*BusinessExpenses[[#This Row],[Amount]])</f>
        <v>3600</v>
      </c>
      <c r="G13" s="2" t="s">
        <v>53</v>
      </c>
      <c r="H13" s="3"/>
      <c r="I13" s="2" t="s">
        <v>72</v>
      </c>
      <c r="J13" s="3">
        <f>IFERROR(SUMIF(BusinessExpenses[433 Category],ExpenseCategories[[#This Row],[Expense Categories]],BusinessExpenses[Monthly]),"")</f>
        <v>0</v>
      </c>
    </row>
    <row r="14" spans="1:13" x14ac:dyDescent="0.2">
      <c r="A14" s="2" t="s">
        <v>39</v>
      </c>
      <c r="B14" s="3">
        <v>500</v>
      </c>
      <c r="C14" s="2" t="s">
        <v>3</v>
      </c>
      <c r="D14" s="3">
        <f>IF(BusinessExpenses[[#This Row],[Period]]="","",_xlfn.XLOOKUP(BusinessExpenses[[#This Row],[Period]],Multipliers[Period],Multipliers[Multiplier])*BusinessExpenses[[#This Row],[Amount]])</f>
        <v>500</v>
      </c>
      <c r="G14" s="2" t="s">
        <v>54</v>
      </c>
      <c r="H14" s="3"/>
      <c r="I14" s="2" t="s">
        <v>61</v>
      </c>
      <c r="J14" s="7">
        <f>IFERROR(SUMIF(BusinessExpenses[433 Category],ExpenseCategories[[#This Row],[Expense Categories]],BusinessExpenses[Monthly]),"")</f>
        <v>0</v>
      </c>
    </row>
    <row r="15" spans="1:13" x14ac:dyDescent="0.2">
      <c r="A15" s="2" t="s">
        <v>40</v>
      </c>
      <c r="B15" s="3">
        <v>1200</v>
      </c>
      <c r="C15" s="2" t="s">
        <v>3</v>
      </c>
      <c r="D15" s="3">
        <f>IF(BusinessExpenses[[#This Row],[Period]]="","",_xlfn.XLOOKUP(BusinessExpenses[[#This Row],[Period]],Multipliers[Period],Multipliers[Multiplier])*BusinessExpenses[[#This Row],[Amount]])</f>
        <v>1200</v>
      </c>
      <c r="G15" s="2" t="s">
        <v>55</v>
      </c>
      <c r="H15" s="3"/>
      <c r="I15" s="2" t="s">
        <v>62</v>
      </c>
      <c r="J15" s="7">
        <f>IFERROR(SUMIF(BusinessExpenses[433 Category],ExpenseCategories[[#This Row],[Expense Categories]],BusinessExpenses[Monthly]),"")</f>
        <v>0</v>
      </c>
    </row>
    <row r="16" spans="1:13" x14ac:dyDescent="0.2">
      <c r="A16" s="2" t="s">
        <v>41</v>
      </c>
      <c r="B16" s="3">
        <v>894</v>
      </c>
      <c r="C16" s="2" t="s">
        <v>3</v>
      </c>
      <c r="D16" s="3">
        <f>IF(BusinessExpenses[[#This Row],[Period]]="","",_xlfn.XLOOKUP(BusinessExpenses[[#This Row],[Period]],Multipliers[Period],Multipliers[Multiplier])*BusinessExpenses[[#This Row],[Amount]])</f>
        <v>894</v>
      </c>
      <c r="H16" s="3"/>
      <c r="I16" s="2" t="s">
        <v>63</v>
      </c>
      <c r="J16" s="7">
        <f>SUM(Table9[Amount])</f>
        <v>0</v>
      </c>
    </row>
    <row r="17" spans="1:10" x14ac:dyDescent="0.2">
      <c r="A17" s="2" t="s">
        <v>42</v>
      </c>
      <c r="B17" s="3">
        <v>250</v>
      </c>
      <c r="C17" s="2" t="s">
        <v>3</v>
      </c>
      <c r="D17" s="3">
        <f>IF(BusinessExpenses[[#This Row],[Period]]="","",_xlfn.XLOOKUP(BusinessExpenses[[#This Row],[Period]],Multipliers[Period],Multipliers[Multiplier])*BusinessExpenses[[#This Row],[Amount]])</f>
        <v>250</v>
      </c>
      <c r="H17" s="3"/>
      <c r="I17" s="2" t="s">
        <v>64</v>
      </c>
      <c r="J17" s="7">
        <f>SUM(J3:J16)</f>
        <v>0</v>
      </c>
    </row>
    <row r="18" spans="1:10" x14ac:dyDescent="0.2">
      <c r="H18" s="3"/>
      <c r="I18" s="2" t="s">
        <v>65</v>
      </c>
      <c r="J18" s="7">
        <f>H19-J17</f>
        <v>0</v>
      </c>
    </row>
    <row r="19" spans="1:10" x14ac:dyDescent="0.2">
      <c r="G19" s="2" t="s">
        <v>56</v>
      </c>
      <c r="H19" s="3">
        <f>SUM(H3:H14,H16:H18)</f>
        <v>0</v>
      </c>
      <c r="J19" s="1"/>
    </row>
    <row r="22" spans="1:10" x14ac:dyDescent="0.2">
      <c r="I22" s="2" t="s">
        <v>73</v>
      </c>
      <c r="J22" s="3" t="s">
        <v>1</v>
      </c>
    </row>
  </sheetData>
  <mergeCells count="1">
    <mergeCell ref="G1:H1"/>
  </mergeCells>
  <dataValidations count="3">
    <dataValidation type="list" allowBlank="1" showInputMessage="1" showErrorMessage="1" sqref="E4:E17" xr:uid="{585D1744-53E2-483C-9EB8-2379B12F1F92}">
      <formula1>$I$3:$I$18</formula1>
    </dataValidation>
    <dataValidation type="list" allowBlank="1" showInputMessage="1" showErrorMessage="1" sqref="C3:C17" xr:uid="{07BF42EC-5F07-4537-BA43-4F2653E7F9B5}">
      <formula1>$L$4:$L$9</formula1>
    </dataValidation>
    <dataValidation type="list" allowBlank="1" showInputMessage="1" showErrorMessage="1" sqref="E3" xr:uid="{AC622A91-2C38-4FB6-B9D4-E924743264FC}">
      <formula1>$I$3:$I$16</formula1>
    </dataValidation>
  </dataValidation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6AD3-C73E-4191-9EFC-62D73F4A5AB2}">
  <dimension ref="A1:M14"/>
  <sheetViews>
    <sheetView workbookViewId="0">
      <selection activeCell="C24" sqref="C24"/>
    </sheetView>
  </sheetViews>
  <sheetFormatPr defaultRowHeight="12.75" x14ac:dyDescent="0.2"/>
  <cols>
    <col min="1" max="1" width="55.33203125" style="2" customWidth="1"/>
    <col min="2" max="2" width="14.5" style="3" bestFit="1" customWidth="1"/>
    <col min="3" max="3" width="10.5" style="2" bestFit="1" customWidth="1"/>
    <col min="4" max="4" width="17.6640625" style="3" customWidth="1"/>
    <col min="5" max="5" width="27" style="2" customWidth="1"/>
    <col min="6" max="6" width="9.33203125" style="2"/>
    <col min="7" max="7" width="22" style="2" customWidth="1"/>
    <col min="8" max="8" width="22.5" style="2" customWidth="1"/>
    <col min="9" max="9" width="27.5" style="2" bestFit="1" customWidth="1"/>
    <col min="10" max="10" width="21.83203125" style="3" customWidth="1"/>
    <col min="11" max="11" width="9.33203125" style="2"/>
    <col min="12" max="12" width="13" style="2" customWidth="1"/>
    <col min="13" max="13" width="16.6640625" style="2" bestFit="1" customWidth="1"/>
    <col min="14" max="16384" width="9.33203125" style="2"/>
  </cols>
  <sheetData>
    <row r="1" spans="1:13" x14ac:dyDescent="0.2">
      <c r="G1" s="6" t="s">
        <v>24</v>
      </c>
      <c r="H1" s="6"/>
    </row>
    <row r="2" spans="1:13" x14ac:dyDescent="0.2">
      <c r="A2" s="2" t="s">
        <v>0</v>
      </c>
      <c r="B2" s="3" t="s">
        <v>1</v>
      </c>
      <c r="C2" s="2" t="s">
        <v>2</v>
      </c>
      <c r="D2" s="3" t="s">
        <v>3</v>
      </c>
      <c r="E2" s="2" t="s">
        <v>4</v>
      </c>
      <c r="G2" s="2" t="s">
        <v>25</v>
      </c>
      <c r="H2" s="2" t="s">
        <v>26</v>
      </c>
      <c r="I2" s="4" t="s">
        <v>16</v>
      </c>
      <c r="J2" s="5" t="s">
        <v>1</v>
      </c>
    </row>
    <row r="3" spans="1:13" x14ac:dyDescent="0.2">
      <c r="H3" s="3"/>
      <c r="I3" s="2" t="s">
        <v>5</v>
      </c>
      <c r="J3" s="3">
        <f>IFERROR(SUMIF(BusinessExpenses6[433 Category],ExpenseCategories7[[#This Row],[Expense Categories]],BusinessExpenses6[Monthly]),"")</f>
        <v>0</v>
      </c>
      <c r="L3" s="4" t="s">
        <v>2</v>
      </c>
      <c r="M3" s="4" t="s">
        <v>28</v>
      </c>
    </row>
    <row r="4" spans="1:13" x14ac:dyDescent="0.2">
      <c r="H4" s="3"/>
      <c r="I4" s="2" t="s">
        <v>6</v>
      </c>
      <c r="J4" s="3">
        <f>IFERROR(SUMIF(BusinessExpenses6[433 Category],ExpenseCategories7[[#This Row],[Expense Categories]],BusinessExpenses6[Monthly]),"")</f>
        <v>0</v>
      </c>
      <c r="L4" s="4" t="s">
        <v>17</v>
      </c>
      <c r="M4" s="4">
        <v>30.42</v>
      </c>
    </row>
    <row r="5" spans="1:13" x14ac:dyDescent="0.2">
      <c r="H5" s="3"/>
      <c r="I5" s="2" t="s">
        <v>7</v>
      </c>
      <c r="J5" s="3">
        <f>IFERROR(SUMIF(BusinessExpenses6[433 Category],ExpenseCategories7[[#This Row],[Expense Categories]],BusinessExpenses6[Monthly]),"")</f>
        <v>0</v>
      </c>
      <c r="L5" s="4" t="s">
        <v>18</v>
      </c>
      <c r="M5" s="4">
        <v>4.3</v>
      </c>
    </row>
    <row r="6" spans="1:13" x14ac:dyDescent="0.2">
      <c r="H6" s="3"/>
      <c r="I6" s="2" t="s">
        <v>8</v>
      </c>
      <c r="J6" s="3">
        <f>IFERROR(SUMIF(BusinessExpenses6[433 Category],ExpenseCategories7[[#This Row],[Expense Categories]],BusinessExpenses6[Monthly]),"")</f>
        <v>0</v>
      </c>
      <c r="L6" s="4" t="s">
        <v>19</v>
      </c>
      <c r="M6" s="4">
        <v>2.17</v>
      </c>
    </row>
    <row r="7" spans="1:13" x14ac:dyDescent="0.2">
      <c r="H7" s="3"/>
      <c r="I7" s="2" t="s">
        <v>9</v>
      </c>
      <c r="J7" s="3">
        <f>IFERROR(SUMIF(BusinessExpenses6[433 Category],ExpenseCategories7[[#This Row],[Expense Categories]],BusinessExpenses6[Monthly]),"")</f>
        <v>0</v>
      </c>
      <c r="L7" s="4" t="s">
        <v>3</v>
      </c>
      <c r="M7" s="4">
        <v>1</v>
      </c>
    </row>
    <row r="8" spans="1:13" x14ac:dyDescent="0.2">
      <c r="H8" s="3"/>
      <c r="I8" s="2" t="s">
        <v>10</v>
      </c>
      <c r="J8" s="3">
        <f>IFERROR(SUMIF(BusinessExpenses6[433 Category],ExpenseCategories7[[#This Row],[Expense Categories]],BusinessExpenses6[Monthly]),"")</f>
        <v>0</v>
      </c>
      <c r="L8" s="4" t="s">
        <v>20</v>
      </c>
      <c r="M8" s="4">
        <v>0.33329999999999999</v>
      </c>
    </row>
    <row r="9" spans="1:13" x14ac:dyDescent="0.2">
      <c r="H9" s="3"/>
      <c r="I9" s="2" t="s">
        <v>11</v>
      </c>
      <c r="J9" s="3">
        <f>IFERROR(SUMIF(BusinessExpenses6[433 Category],ExpenseCategories7[[#This Row],[Expense Categories]],BusinessExpenses6[Monthly]),"")</f>
        <v>0</v>
      </c>
      <c r="L9" s="4" t="s">
        <v>21</v>
      </c>
      <c r="M9" s="4">
        <v>8.3330000000000001E-2</v>
      </c>
    </row>
    <row r="10" spans="1:13" x14ac:dyDescent="0.2">
      <c r="H10" s="3"/>
      <c r="I10" s="2" t="s">
        <v>12</v>
      </c>
      <c r="J10" s="3">
        <f>IFERROR(SUMIF(BusinessExpenses6[433 Category],ExpenseCategories7[[#This Row],[Expense Categories]],BusinessExpenses6[Monthly]),"")</f>
        <v>0</v>
      </c>
    </row>
    <row r="11" spans="1:13" x14ac:dyDescent="0.2">
      <c r="G11" s="2" t="s">
        <v>29</v>
      </c>
      <c r="H11" s="3" t="str">
        <f>IFERROR(SUBTOTAL(101,H3:H10),"")</f>
        <v/>
      </c>
      <c r="I11" s="2" t="s">
        <v>13</v>
      </c>
      <c r="J11" s="3">
        <f>IFERROR(SUMIF(BusinessExpenses6[433 Category],ExpenseCategories7[[#This Row],[Expense Categories]],BusinessExpenses6[Monthly]),"")</f>
        <v>0</v>
      </c>
    </row>
    <row r="12" spans="1:13" x14ac:dyDescent="0.2">
      <c r="I12" s="2" t="s">
        <v>14</v>
      </c>
      <c r="J12" s="3">
        <f>IFERROR(SUMIF(BusinessExpenses6[433 Category],ExpenseCategories7[[#This Row],[Expense Categories]],BusinessExpenses6[Monthly]),"")</f>
        <v>0</v>
      </c>
    </row>
    <row r="13" spans="1:13" x14ac:dyDescent="0.2">
      <c r="I13" s="2" t="s">
        <v>15</v>
      </c>
      <c r="J13" s="3">
        <f>IFERROR(SUMIF(BusinessExpenses6[433 Category],ExpenseCategories7[[#This Row],[Expense Categories]],BusinessExpenses6[Monthly]),"")</f>
        <v>0</v>
      </c>
    </row>
    <row r="14" spans="1:13" x14ac:dyDescent="0.2">
      <c r="I14" s="2" t="s">
        <v>23</v>
      </c>
      <c r="J14" s="3">
        <f>SUM(J3:J13)</f>
        <v>0</v>
      </c>
    </row>
  </sheetData>
  <mergeCells count="1">
    <mergeCell ref="G1:H1"/>
  </mergeCells>
  <dataValidations count="2">
    <dataValidation type="list" allowBlank="1" showInputMessage="1" showErrorMessage="1" sqref="C3" xr:uid="{316445DB-25D9-4732-9214-66F3B160DAC4}">
      <formula1>$L$4:$L$9</formula1>
    </dataValidation>
    <dataValidation type="list" allowBlank="1" showInputMessage="1" showErrorMessage="1" sqref="E3" xr:uid="{6550C7DE-1B56-4849-8605-EEC4CF689F49}">
      <formula1>$I$3:$I$13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433A Expenses</vt:lpstr>
      <vt:lpstr>433B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Collins</dc:creator>
  <cp:lastModifiedBy>David Collins</cp:lastModifiedBy>
  <dcterms:created xsi:type="dcterms:W3CDTF">2023-11-27T19:40:11Z</dcterms:created>
  <dcterms:modified xsi:type="dcterms:W3CDTF">2024-01-04T19:16:34Z</dcterms:modified>
</cp:coreProperties>
</file>