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2DNB\Documents\"/>
    </mc:Choice>
  </mc:AlternateContent>
  <bookViews>
    <workbookView xWindow="0" yWindow="0" windowWidth="21600" windowHeight="9180"/>
  </bookViews>
  <sheets>
    <sheet name="Sheet1" sheetId="1" r:id="rId1"/>
    <sheet name="Sheet2" sheetId="2" r:id="rId2"/>
  </sheets>
  <definedNames>
    <definedName name="TaxYear">Sheet1!$C$1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L4" i="1"/>
  <c r="K4" i="1"/>
  <c r="J4" i="1"/>
  <c r="G4" i="1"/>
  <c r="H4" i="1"/>
  <c r="I4" i="1"/>
  <c r="F4" i="1"/>
  <c r="E9" i="1"/>
  <c r="H9" i="1" s="1"/>
  <c r="G9" i="1"/>
  <c r="I9" i="1" s="1"/>
  <c r="G10" i="1"/>
  <c r="I10" i="1" s="1"/>
  <c r="G11" i="1"/>
  <c r="I11" i="1" s="1"/>
  <c r="G12" i="1"/>
  <c r="I12" i="1" s="1"/>
  <c r="E10" i="1"/>
  <c r="H10" i="1" s="1"/>
  <c r="E11" i="1"/>
  <c r="H11" i="1" s="1"/>
  <c r="E12" i="1"/>
  <c r="H12" i="1" s="1"/>
  <c r="D7" i="1"/>
  <c r="G2" i="1" s="1"/>
  <c r="F7" i="1"/>
  <c r="I2" i="1" s="1"/>
  <c r="C7" i="1"/>
  <c r="F2" i="1" s="1"/>
  <c r="D21" i="1"/>
  <c r="G3" i="1" s="1"/>
  <c r="F21" i="1"/>
  <c r="I3" i="1" s="1"/>
  <c r="C21" i="1"/>
  <c r="F3" i="1" s="1"/>
  <c r="G23" i="1"/>
  <c r="I23" i="1" s="1"/>
  <c r="E23" i="1"/>
  <c r="I7" i="1" l="1"/>
  <c r="L2" i="1" s="1"/>
  <c r="G7" i="1"/>
  <c r="J2" i="1" s="1"/>
  <c r="H7" i="1"/>
  <c r="K2" i="1" s="1"/>
  <c r="E7" i="1"/>
  <c r="H2" i="1" s="1"/>
  <c r="E21" i="1"/>
  <c r="H3" i="1" s="1"/>
  <c r="G21" i="1"/>
  <c r="J3" i="1" s="1"/>
  <c r="I21" i="1"/>
  <c r="L3" i="1" s="1"/>
  <c r="H23" i="1"/>
  <c r="H21" i="1" l="1"/>
  <c r="K3" i="1" s="1"/>
</calcChain>
</file>

<file path=xl/sharedStrings.xml><?xml version="1.0" encoding="utf-8"?>
<sst xmlns="http://schemas.openxmlformats.org/spreadsheetml/2006/main" count="51" uniqueCount="29">
  <si>
    <t>Name</t>
  </si>
  <si>
    <t>Wages, tips &amp; other comp.</t>
  </si>
  <si>
    <t>WH</t>
  </si>
  <si>
    <t>SS Wages</t>
  </si>
  <si>
    <t>SS Tips</t>
  </si>
  <si>
    <t>Med Wages &amp; Tips</t>
  </si>
  <si>
    <t>SS Tax</t>
  </si>
  <si>
    <t>Med Tax</t>
  </si>
  <si>
    <t>Add'l Med. Tax</t>
  </si>
  <si>
    <t>Employee SS</t>
  </si>
  <si>
    <t>Employee Med</t>
  </si>
  <si>
    <t>Employee Ttl</t>
  </si>
  <si>
    <t>Employer SS</t>
  </si>
  <si>
    <t>Employer Med</t>
  </si>
  <si>
    <t>Employer TTL</t>
  </si>
  <si>
    <t>Year</t>
  </si>
  <si>
    <t>Tax Year:</t>
  </si>
  <si>
    <t>TOTALS:</t>
  </si>
  <si>
    <t>W-2's</t>
  </si>
  <si>
    <t>Period</t>
  </si>
  <si>
    <t>Wages, Tips &amp; other comp</t>
  </si>
  <si>
    <t>1st qtr.</t>
  </si>
  <si>
    <t>2nd qtr.</t>
  </si>
  <si>
    <t>3rd qtr.</t>
  </si>
  <si>
    <t>4th qtr.</t>
  </si>
  <si>
    <t>941's</t>
  </si>
  <si>
    <t>Totals:</t>
  </si>
  <si>
    <t>W-3</t>
  </si>
  <si>
    <t>Wages, Tips &amp; Other 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</si>
</sst>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u/>
      <sz val="20"/>
      <color theme="1"/>
      <name val="Calibri"/>
      <family val="2"/>
      <scheme val="minor"/>
    </font>
    <font>
      <b/>
      <sz val="22"/>
      <color theme="8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/>
    <xf numFmtId="44" fontId="0" fillId="0" borderId="0" xfId="1" applyFont="1"/>
    <xf numFmtId="0" fontId="2" fillId="2" borderId="1" xfId="0" applyFont="1" applyFill="1" applyBorder="1" applyAlignment="1">
      <alignment horizontal="center" vertical="center" wrapText="1"/>
    </xf>
    <xf numFmtId="10" fontId="0" fillId="0" borderId="0" xfId="2" applyNumberFormat="1" applyFont="1" applyAlignment="1">
      <alignment horizontal="center"/>
    </xf>
    <xf numFmtId="0" fontId="4" fillId="0" borderId="0" xfId="0" applyFont="1"/>
    <xf numFmtId="44" fontId="4" fillId="0" borderId="0" xfId="1" applyFont="1"/>
    <xf numFmtId="0" fontId="4" fillId="0" borderId="0" xfId="0" applyFont="1" applyAlignment="1">
      <alignment wrapText="1"/>
    </xf>
    <xf numFmtId="44" fontId="4" fillId="0" borderId="0" xfId="1" applyFont="1" applyAlignment="1">
      <alignment wrapText="1"/>
    </xf>
    <xf numFmtId="44" fontId="4" fillId="3" borderId="0" xfId="1" applyFont="1" applyFill="1" applyAlignment="1">
      <alignment wrapText="1"/>
    </xf>
    <xf numFmtId="44" fontId="6" fillId="4" borderId="2" xfId="1" applyFont="1" applyFill="1" applyBorder="1"/>
    <xf numFmtId="44" fontId="6" fillId="4" borderId="3" xfId="1" applyFont="1" applyFill="1" applyBorder="1"/>
    <xf numFmtId="0" fontId="5" fillId="4" borderId="4" xfId="0" applyFont="1" applyFill="1" applyBorder="1"/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right" indent="1"/>
    </xf>
    <xf numFmtId="44" fontId="6" fillId="4" borderId="0" xfId="1" applyFont="1" applyFill="1" applyBorder="1"/>
    <xf numFmtId="10" fontId="5" fillId="4" borderId="9" xfId="2" applyNumberFormat="1" applyFont="1" applyFill="1" applyBorder="1" applyAlignment="1">
      <alignment horizontal="right" indent="1"/>
    </xf>
    <xf numFmtId="44" fontId="6" fillId="4" borderId="10" xfId="1" applyFont="1" applyFill="1" applyBorder="1"/>
    <xf numFmtId="44" fontId="6" fillId="4" borderId="11" xfId="1" applyFont="1" applyFill="1" applyBorder="1"/>
    <xf numFmtId="0" fontId="7" fillId="0" borderId="0" xfId="0" applyFont="1" applyAlignment="1">
      <alignment horizontal="center"/>
    </xf>
    <xf numFmtId="44" fontId="6" fillId="4" borderId="0" xfId="1" applyFont="1" applyFill="1" applyBorder="1" applyAlignment="1"/>
    <xf numFmtId="44" fontId="6" fillId="4" borderId="8" xfId="1" applyFont="1" applyFill="1" applyBorder="1" applyAlignment="1"/>
    <xf numFmtId="44" fontId="6" fillId="4" borderId="11" xfId="1" applyFont="1" applyFill="1" applyBorder="1" applyAlignment="1"/>
    <xf numFmtId="44" fontId="6" fillId="4" borderId="12" xfId="1" applyFont="1" applyFill="1" applyBorder="1" applyAlignment="1"/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 applyProtection="1">
      <alignment horizontal="center" vertical="center"/>
      <protection locked="0"/>
    </xf>
    <xf numFmtId="44" fontId="4" fillId="0" borderId="0" xfId="1" applyFont="1" applyAlignment="1" applyProtection="1">
      <alignment wrapText="1"/>
      <protection locked="0"/>
    </xf>
    <xf numFmtId="44" fontId="4" fillId="0" borderId="0" xfId="1" applyFont="1" applyProtection="1">
      <protection locked="0"/>
    </xf>
    <xf numFmtId="44" fontId="4" fillId="3" borderId="0" xfId="1" applyFont="1" applyFill="1" applyAlignment="1" applyProtection="1">
      <alignment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B22:I23" totalsRowShown="0" headerRowDxfId="19" dataDxfId="15" dataCellStyle="Currency">
  <autoFilter ref="B22:I23"/>
  <tableColumns count="8">
    <tableColumn id="1" name="Name" dataDxfId="18"/>
    <tableColumn id="2" name="Wages, tips &amp; other comp." dataDxfId="4" dataCellStyle="Currency"/>
    <tableColumn id="3" name="WH" dataDxfId="3" dataCellStyle="Currency"/>
    <tableColumn id="4" name="SS Wages" dataDxfId="2" dataCellStyle="Currency">
      <calculatedColumnFormula>Table1[Wages, tips &amp; other comp.]</calculatedColumnFormula>
    </tableColumn>
    <tableColumn id="5" name="SS Tips" dataDxfId="1" dataCellStyle="Currency"/>
    <tableColumn id="6" name="Med Wages &amp; Tips" dataDxfId="0" dataCellStyle="Currency">
      <calculatedColumnFormula>Table1[Wages, tips &amp; other comp.]</calculatedColumnFormula>
    </tableColumn>
    <tableColumn id="7" name="SS Tax" dataDxfId="17" dataCellStyle="Currency">
      <calculatedColumnFormula>LOOKUP(TaxYear,TaxRates[Year],TaxRates[Employee SS])*SUM(Table1[[SS Wages]:[SS Tips]])</calculatedColumnFormula>
    </tableColumn>
    <tableColumn id="8" name="Med Tax" dataDxfId="16" dataCellStyle="Currency">
      <calculatedColumnFormula>LOOKUP(TaxYear,TaxRates[Year],TaxRates[Employee Med])*Table1[Med Wages &amp; Tips]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B8:I12" totalsRowShown="0" headerRowDxfId="14" dataDxfId="10">
  <autoFilter ref="B8:I12"/>
  <tableColumns count="8">
    <tableColumn id="1" name="Period" dataDxfId="13"/>
    <tableColumn id="2" name="Wages, Tips &amp; other comp" dataDxfId="9" dataCellStyle="Currency"/>
    <tableColumn id="3" name="WH" dataDxfId="8" dataCellStyle="Currency"/>
    <tableColumn id="4" name="SS Wages" dataDxfId="7" dataCellStyle="Currency">
      <calculatedColumnFormula>Table3[[#This Row],[Wages, Tips &amp; other comp]]</calculatedColumnFormula>
    </tableColumn>
    <tableColumn id="5" name="SS Tips" dataDxfId="6" dataCellStyle="Currency"/>
    <tableColumn id="6" name="Med Wages &amp; Tips" dataDxfId="5" dataCellStyle="Currency">
      <calculatedColumnFormula>Table3[[#This Row],[Wages, Tips &amp; other comp]]</calculatedColumnFormula>
    </tableColumn>
    <tableColumn id="7" name="SS Tax" dataDxfId="12" dataCellStyle="Currency">
      <calculatedColumnFormula>(SUM(LOOKUP(TaxYear,TaxRates[Year],TaxRates[Employee SS]),LOOKUP(TaxYear,TaxRates[Year],TaxRates[Employer SS]))*Table3[[#This Row],[SS Wages]])</calculatedColumnFormula>
    </tableColumn>
    <tableColumn id="8" name="Med Tax" dataDxfId="11" dataCellStyle="Currency">
      <calculatedColumnFormula>(SUM(LOOKUP(TaxYear,TaxRates[Year],TaxRates[Employee Med]),LOOKUP(TaxYear,TaxRates[Year],TaxRates[Employer Med]))*Table3[[#This Row],[Med Wages &amp; Tips]])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xRates" displayName="TaxRates" ref="A2:H21" totalsRowShown="0" headerRowDxfId="20" dataDxfId="21" dataCellStyle="Percent">
  <autoFilter ref="A2:H21"/>
  <tableColumns count="8">
    <tableColumn id="1" name="Year"/>
    <tableColumn id="2" name="Employee SS" dataDxfId="28" dataCellStyle="Percent"/>
    <tableColumn id="3" name="Employee Med" dataDxfId="27" dataCellStyle="Percent"/>
    <tableColumn id="4" name="Employee Ttl" dataDxfId="26" dataCellStyle="Percent"/>
    <tableColumn id="5" name="Add'l Med. Tax" dataDxfId="25" dataCellStyle="Percent"/>
    <tableColumn id="6" name="Employer SS" dataDxfId="24" dataCellStyle="Percent"/>
    <tableColumn id="7" name="Employer Med" dataDxfId="23" dataCellStyle="Percent"/>
    <tableColumn id="8" name="Employer TTL" dataDxfId="22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showGridLines="0" tabSelected="1" workbookViewId="0">
      <selection activeCell="B8" sqref="B8"/>
    </sheetView>
  </sheetViews>
  <sheetFormatPr defaultRowHeight="15" x14ac:dyDescent="0.25"/>
  <cols>
    <col min="1" max="1" width="1.42578125" customWidth="1"/>
    <col min="2" max="12" width="14.85546875" customWidth="1"/>
    <col min="13" max="13" width="11.5703125" customWidth="1"/>
    <col min="15" max="15" width="11.5703125" customWidth="1"/>
    <col min="16" max="16" width="10.5703125" customWidth="1"/>
    <col min="17" max="17" width="10.7109375" customWidth="1"/>
  </cols>
  <sheetData>
    <row r="1" spans="2:12" ht="45" customHeight="1" x14ac:dyDescent="0.25">
      <c r="B1" s="27" t="s">
        <v>16</v>
      </c>
      <c r="C1" s="28">
        <v>2012</v>
      </c>
      <c r="E1" s="14"/>
      <c r="F1" s="15" t="s">
        <v>28</v>
      </c>
      <c r="G1" s="15" t="s">
        <v>2</v>
      </c>
      <c r="H1" s="15" t="s">
        <v>3</v>
      </c>
      <c r="I1" s="15" t="s">
        <v>4</v>
      </c>
      <c r="J1" s="15" t="s">
        <v>5</v>
      </c>
      <c r="K1" s="15" t="s">
        <v>6</v>
      </c>
      <c r="L1" s="16" t="s">
        <v>7</v>
      </c>
    </row>
    <row r="2" spans="2:12" x14ac:dyDescent="0.25">
      <c r="B2" s="27"/>
      <c r="C2" s="28"/>
      <c r="E2" s="17" t="s">
        <v>25</v>
      </c>
      <c r="F2" s="12">
        <f>C7</f>
        <v>0</v>
      </c>
      <c r="G2" s="18">
        <f>D7</f>
        <v>0</v>
      </c>
      <c r="H2" s="18">
        <f>E7</f>
        <v>0</v>
      </c>
      <c r="I2" s="18">
        <f>F7</f>
        <v>0</v>
      </c>
      <c r="J2" s="23">
        <f>G7</f>
        <v>0</v>
      </c>
      <c r="K2" s="23">
        <f>H7</f>
        <v>0</v>
      </c>
      <c r="L2" s="24">
        <f>I7</f>
        <v>0</v>
      </c>
    </row>
    <row r="3" spans="2:12" x14ac:dyDescent="0.25">
      <c r="B3" s="27"/>
      <c r="C3" s="28"/>
      <c r="E3" s="17" t="s">
        <v>18</v>
      </c>
      <c r="F3" s="13">
        <f>C21</f>
        <v>0</v>
      </c>
      <c r="G3" s="18">
        <f>D21</f>
        <v>0</v>
      </c>
      <c r="H3" s="18">
        <f>E21</f>
        <v>0</v>
      </c>
      <c r="I3" s="18">
        <f>F21</f>
        <v>0</v>
      </c>
      <c r="J3" s="23">
        <f>G21</f>
        <v>0</v>
      </c>
      <c r="K3" s="23">
        <f>H21</f>
        <v>0</v>
      </c>
      <c r="L3" s="24">
        <f>I21</f>
        <v>0</v>
      </c>
    </row>
    <row r="4" spans="2:12" ht="15.75" thickBot="1" x14ac:dyDescent="0.3">
      <c r="B4" s="27"/>
      <c r="C4" s="28"/>
      <c r="E4" s="19" t="s">
        <v>27</v>
      </c>
      <c r="F4" s="20">
        <f>C17</f>
        <v>0</v>
      </c>
      <c r="G4" s="21">
        <f>D17</f>
        <v>0</v>
      </c>
      <c r="H4" s="21">
        <f>E17</f>
        <v>0</v>
      </c>
      <c r="I4" s="21">
        <f>F17</f>
        <v>0</v>
      </c>
      <c r="J4" s="25">
        <f>G17</f>
        <v>0</v>
      </c>
      <c r="K4" s="25">
        <f>H17</f>
        <v>0</v>
      </c>
      <c r="L4" s="26">
        <f>I17</f>
        <v>0</v>
      </c>
    </row>
    <row r="5" spans="2:12" x14ac:dyDescent="0.25">
      <c r="B5" s="22" t="s">
        <v>25</v>
      </c>
      <c r="C5" s="22"/>
      <c r="D5" s="22"/>
      <c r="E5" s="22"/>
      <c r="F5" s="22"/>
      <c r="G5" s="22"/>
      <c r="H5" s="22"/>
      <c r="I5" s="22"/>
    </row>
    <row r="6" spans="2:12" x14ac:dyDescent="0.25">
      <c r="B6" s="22"/>
      <c r="C6" s="22"/>
      <c r="D6" s="22"/>
      <c r="E6" s="22"/>
      <c r="F6" s="22"/>
      <c r="G6" s="22"/>
      <c r="H6" s="22"/>
      <c r="I6" s="22"/>
    </row>
    <row r="7" spans="2:12" s="1" customFormat="1" x14ac:dyDescent="0.25">
      <c r="B7" t="s">
        <v>26</v>
      </c>
      <c r="C7" s="4">
        <f>SUM(Table3[Wages, Tips &amp; other comp])</f>
        <v>0</v>
      </c>
      <c r="D7" s="4">
        <f>SUM(Table3[WH])</f>
        <v>0</v>
      </c>
      <c r="E7" s="4">
        <f>SUM(Table3[SS Wages])</f>
        <v>0</v>
      </c>
      <c r="F7" s="4">
        <f>SUM(Table3[SS Tips])</f>
        <v>0</v>
      </c>
      <c r="G7" s="4">
        <f>SUM(Table3[Med Wages &amp; Tips])</f>
        <v>0</v>
      </c>
      <c r="H7" s="4">
        <f>SUM(Table3[SS Tax])</f>
        <v>0</v>
      </c>
      <c r="I7" s="4">
        <f>SUM(Table3[Med Tax])</f>
        <v>0</v>
      </c>
    </row>
    <row r="8" spans="2:12" ht="30" x14ac:dyDescent="0.25">
      <c r="B8" s="1" t="s">
        <v>19</v>
      </c>
      <c r="C8" s="1" t="s">
        <v>20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2:12" x14ac:dyDescent="0.25">
      <c r="B9" s="9" t="s">
        <v>21</v>
      </c>
      <c r="C9" s="29">
        <v>0</v>
      </c>
      <c r="D9" s="29">
        <v>0</v>
      </c>
      <c r="E9" s="30">
        <f>Table3[[#This Row],[Wages, Tips &amp; other comp]]</f>
        <v>0</v>
      </c>
      <c r="F9" s="29">
        <v>0</v>
      </c>
      <c r="G9" s="29">
        <f>Table3[[#This Row],[Wages, Tips &amp; other comp]]</f>
        <v>0</v>
      </c>
      <c r="H9" s="10">
        <f>(SUM(LOOKUP(TaxYear,TaxRates[Year],TaxRates[Employee SS]),LOOKUP(TaxYear,TaxRates[Year],TaxRates[Employer SS]))*Table3[[#This Row],[SS Wages]])</f>
        <v>0</v>
      </c>
      <c r="I9" s="10">
        <f>(SUM(LOOKUP(TaxYear,TaxRates[Year],TaxRates[Employee Med]),LOOKUP(TaxYear,TaxRates[Year],TaxRates[Employer Med]))*Table3[[#This Row],[Med Wages &amp; Tips]])</f>
        <v>0</v>
      </c>
    </row>
    <row r="10" spans="2:12" x14ac:dyDescent="0.25">
      <c r="B10" s="9" t="s">
        <v>22</v>
      </c>
      <c r="C10" s="29">
        <v>0</v>
      </c>
      <c r="D10" s="29">
        <v>0</v>
      </c>
      <c r="E10" s="30">
        <f>Table3[[#This Row],[Wages, Tips &amp; other comp]]</f>
        <v>0</v>
      </c>
      <c r="F10" s="29">
        <v>0</v>
      </c>
      <c r="G10" s="30">
        <f>Table3[[#This Row],[Wages, Tips &amp; other comp]]</f>
        <v>0</v>
      </c>
      <c r="H10" s="10">
        <f>(SUM(LOOKUP(TaxYear,TaxRates[Year],TaxRates[Employee SS]),LOOKUP(TaxYear,TaxRates[Year],TaxRates[Employer SS]))*Table3[[#This Row],[SS Wages]])</f>
        <v>0</v>
      </c>
      <c r="I10" s="10">
        <f>(SUM(LOOKUP(TaxYear,TaxRates[Year],TaxRates[Employee Med]),LOOKUP(TaxYear,TaxRates[Year],TaxRates[Employer Med]))*Table3[[#This Row],[Med Wages &amp; Tips]])</f>
        <v>0</v>
      </c>
    </row>
    <row r="11" spans="2:12" x14ac:dyDescent="0.25">
      <c r="B11" s="9" t="s">
        <v>23</v>
      </c>
      <c r="C11" s="29">
        <v>0</v>
      </c>
      <c r="D11" s="29">
        <v>0</v>
      </c>
      <c r="E11" s="30">
        <f>Table3[[#This Row],[Wages, Tips &amp; other comp]]</f>
        <v>0</v>
      </c>
      <c r="F11" s="29">
        <v>0</v>
      </c>
      <c r="G11" s="30">
        <f>Table3[[#This Row],[Wages, Tips &amp; other comp]]</f>
        <v>0</v>
      </c>
      <c r="H11" s="10">
        <f>(SUM(LOOKUP(TaxYear,TaxRates[Year],TaxRates[Employee SS]),LOOKUP(TaxYear,TaxRates[Year],TaxRates[Employer SS]))*Table3[[#This Row],[SS Wages]])</f>
        <v>0</v>
      </c>
      <c r="I11" s="10">
        <f>(SUM(LOOKUP(TaxYear,TaxRates[Year],TaxRates[Employee Med]),LOOKUP(TaxYear,TaxRates[Year],TaxRates[Employer Med]))*Table3[[#This Row],[Med Wages &amp; Tips]])</f>
        <v>0</v>
      </c>
    </row>
    <row r="12" spans="2:12" x14ac:dyDescent="0.25">
      <c r="B12" s="9" t="s">
        <v>24</v>
      </c>
      <c r="C12" s="29">
        <v>0</v>
      </c>
      <c r="D12" s="29">
        <v>0</v>
      </c>
      <c r="E12" s="30">
        <f>Table3[[#This Row],[Wages, Tips &amp; other comp]]</f>
        <v>0</v>
      </c>
      <c r="F12" s="29">
        <v>0</v>
      </c>
      <c r="G12" s="30">
        <f>Table3[[#This Row],[Wages, Tips &amp; other comp]]</f>
        <v>0</v>
      </c>
      <c r="H12" s="10">
        <f>(SUM(LOOKUP(TaxYear,TaxRates[Year],TaxRates[Employee SS]),LOOKUP(TaxYear,TaxRates[Year],TaxRates[Employer SS]))*Table3[[#This Row],[SS Wages]])</f>
        <v>0</v>
      </c>
      <c r="I12" s="10">
        <f>(SUM(LOOKUP(TaxYear,TaxRates[Year],TaxRates[Employee Med]),LOOKUP(TaxYear,TaxRates[Year],TaxRates[Employer Med]))*Table3[[#This Row],[Med Wages &amp; Tips]])</f>
        <v>0</v>
      </c>
    </row>
    <row r="13" spans="2:12" x14ac:dyDescent="0.25">
      <c r="B13" s="3"/>
      <c r="C13" s="3"/>
      <c r="D13" s="3"/>
      <c r="E13" s="3"/>
      <c r="F13" s="3"/>
      <c r="G13" s="3"/>
      <c r="H13" s="3"/>
      <c r="I13" s="3"/>
    </row>
    <row r="14" spans="2:12" x14ac:dyDescent="0.25">
      <c r="B14" s="22" t="s">
        <v>27</v>
      </c>
      <c r="C14" s="22"/>
      <c r="D14" s="22"/>
      <c r="E14" s="22"/>
      <c r="F14" s="22"/>
      <c r="G14" s="22"/>
      <c r="H14" s="22"/>
      <c r="I14" s="22"/>
    </row>
    <row r="15" spans="2:12" x14ac:dyDescent="0.25">
      <c r="B15" s="22"/>
      <c r="C15" s="22"/>
      <c r="D15" s="22"/>
      <c r="E15" s="22"/>
      <c r="F15" s="22"/>
      <c r="G15" s="22"/>
      <c r="H15" s="22"/>
      <c r="I15" s="22"/>
    </row>
    <row r="16" spans="2:12" ht="30" x14ac:dyDescent="0.25">
      <c r="B16" s="1"/>
      <c r="C16" s="5" t="s">
        <v>20</v>
      </c>
      <c r="D16" s="5" t="s">
        <v>2</v>
      </c>
      <c r="E16" s="5" t="s">
        <v>3</v>
      </c>
      <c r="F16" s="5" t="s">
        <v>4</v>
      </c>
      <c r="G16" s="5" t="s">
        <v>5</v>
      </c>
      <c r="H16" s="5" t="s">
        <v>6</v>
      </c>
      <c r="I16" s="5" t="s">
        <v>7</v>
      </c>
    </row>
    <row r="17" spans="2:9" x14ac:dyDescent="0.25">
      <c r="B17" s="9"/>
      <c r="C17" s="31"/>
      <c r="D17" s="31"/>
      <c r="E17" s="31">
        <f>C17</f>
        <v>0</v>
      </c>
      <c r="F17" s="31"/>
      <c r="G17" s="31">
        <f>C17</f>
        <v>0</v>
      </c>
      <c r="H17" s="11"/>
      <c r="I17" s="11"/>
    </row>
    <row r="19" spans="2:9" x14ac:dyDescent="0.25">
      <c r="B19" s="22" t="s">
        <v>18</v>
      </c>
      <c r="C19" s="22"/>
      <c r="D19" s="22"/>
      <c r="E19" s="22"/>
      <c r="F19" s="22"/>
      <c r="G19" s="22"/>
      <c r="H19" s="22"/>
      <c r="I19" s="22"/>
    </row>
    <row r="20" spans="2:9" x14ac:dyDescent="0.25">
      <c r="B20" s="22"/>
      <c r="C20" s="22"/>
      <c r="D20" s="22"/>
      <c r="E20" s="22"/>
      <c r="F20" s="22"/>
      <c r="G20" s="22"/>
      <c r="H20" s="22"/>
      <c r="I20" s="22"/>
    </row>
    <row r="21" spans="2:9" x14ac:dyDescent="0.25">
      <c r="B21" t="s">
        <v>17</v>
      </c>
      <c r="C21" s="4">
        <f>SUM(Table1[Wages, tips &amp; other comp.])</f>
        <v>0</v>
      </c>
      <c r="D21" s="4">
        <f>SUM(Table1[WH])</f>
        <v>0</v>
      </c>
      <c r="E21" s="4">
        <f>SUM(Table1[SS Wages])</f>
        <v>0</v>
      </c>
      <c r="F21" s="4">
        <f>SUM(Table1[SS Tips])</f>
        <v>0</v>
      </c>
      <c r="G21" s="4">
        <f>SUM(Table1[Med Wages &amp; Tips])</f>
        <v>0</v>
      </c>
      <c r="H21" s="4">
        <f>SUM(Table1[SS Tax])</f>
        <v>0</v>
      </c>
      <c r="I21" s="4">
        <f>SUM(Table1[Med Tax])</f>
        <v>0</v>
      </c>
    </row>
    <row r="22" spans="2:9" ht="30" x14ac:dyDescent="0.25">
      <c r="B22" s="2" t="s">
        <v>0</v>
      </c>
      <c r="C22" s="2" t="s">
        <v>1</v>
      </c>
      <c r="D22" s="2" t="s">
        <v>2</v>
      </c>
      <c r="E22" s="2" t="s">
        <v>3</v>
      </c>
      <c r="F22" s="2" t="s">
        <v>4</v>
      </c>
      <c r="G22" s="2" t="s">
        <v>5</v>
      </c>
      <c r="H22" s="2" t="s">
        <v>6</v>
      </c>
      <c r="I22" s="2" t="s">
        <v>7</v>
      </c>
    </row>
    <row r="23" spans="2:9" x14ac:dyDescent="0.25">
      <c r="B23" s="7"/>
      <c r="C23" s="30">
        <v>0</v>
      </c>
      <c r="D23" s="30">
        <v>0</v>
      </c>
      <c r="E23" s="30">
        <f>Table1[Wages, tips &amp; other comp.]</f>
        <v>0</v>
      </c>
      <c r="F23" s="30"/>
      <c r="G23" s="30">
        <f>Table1[Wages, tips &amp; other comp.]</f>
        <v>0</v>
      </c>
      <c r="H23" s="8">
        <f>LOOKUP(TaxYear,TaxRates[Year],TaxRates[Employee SS])*SUM(Table1[[SS Wages]:[SS Tips]])</f>
        <v>0</v>
      </c>
      <c r="I23" s="8">
        <f>LOOKUP(TaxYear,TaxRates[Year],TaxRates[Employee Med])*Table1[Med Wages &amp; Tips]</f>
        <v>0</v>
      </c>
    </row>
  </sheetData>
  <sheetProtection password="9EAA" sheet="1" objects="1" scenarios="1"/>
  <mergeCells count="5">
    <mergeCell ref="B1:B4"/>
    <mergeCell ref="C1:C4"/>
    <mergeCell ref="B19:I20"/>
    <mergeCell ref="B5:I6"/>
    <mergeCell ref="B14:I15"/>
  </mergeCells>
  <pageMargins left="0.7" right="0.7" top="0.75" bottom="0.75" header="0.3" footer="0.3"/>
  <pageSetup orientation="portrait" horizontalDpi="4294967294" verticalDpi="4294967294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>
      <selection activeCell="C27" sqref="C27"/>
    </sheetView>
  </sheetViews>
  <sheetFormatPr defaultRowHeight="15" x14ac:dyDescent="0.25"/>
  <cols>
    <col min="2" max="2" width="14.42578125" customWidth="1"/>
    <col min="3" max="3" width="16.5703125" customWidth="1"/>
    <col min="4" max="4" width="14.7109375" customWidth="1"/>
    <col min="5" max="5" width="12.42578125" customWidth="1"/>
    <col min="6" max="6" width="14" customWidth="1"/>
    <col min="7" max="7" width="16.140625" customWidth="1"/>
    <col min="8" max="8" width="14.85546875" customWidth="1"/>
  </cols>
  <sheetData>
    <row r="2" spans="1:8" s="1" customFormat="1" ht="30" x14ac:dyDescent="0.25">
      <c r="A2" s="1" t="s">
        <v>15</v>
      </c>
      <c r="B2" s="1" t="s">
        <v>9</v>
      </c>
      <c r="C2" s="1" t="s">
        <v>10</v>
      </c>
      <c r="D2" s="1" t="s">
        <v>11</v>
      </c>
      <c r="E2" s="1" t="s">
        <v>8</v>
      </c>
      <c r="F2" s="1" t="s">
        <v>12</v>
      </c>
      <c r="G2" s="1" t="s">
        <v>13</v>
      </c>
      <c r="H2" s="1" t="s">
        <v>14</v>
      </c>
    </row>
    <row r="3" spans="1:8" x14ac:dyDescent="0.25">
      <c r="A3">
        <v>2000</v>
      </c>
      <c r="B3" s="6">
        <v>6.2E-2</v>
      </c>
      <c r="C3" s="6">
        <v>1.4500000000000001E-2</v>
      </c>
      <c r="D3" s="6">
        <v>7.6499999999999999E-2</v>
      </c>
      <c r="E3" s="6"/>
      <c r="F3" s="6">
        <v>6.2E-2</v>
      </c>
      <c r="G3" s="6">
        <v>1.4500000000000001E-2</v>
      </c>
      <c r="H3" s="6">
        <v>7.6499999999999999E-2</v>
      </c>
    </row>
    <row r="4" spans="1:8" x14ac:dyDescent="0.25">
      <c r="A4">
        <v>2001</v>
      </c>
      <c r="B4" s="6">
        <v>6.2E-2</v>
      </c>
      <c r="C4" s="6">
        <v>1.4500000000000001E-2</v>
      </c>
      <c r="D4" s="6">
        <v>7.6499999999999999E-2</v>
      </c>
      <c r="E4" s="6"/>
      <c r="F4" s="6">
        <v>6.2E-2</v>
      </c>
      <c r="G4" s="6">
        <v>1.4500000000000001E-2</v>
      </c>
      <c r="H4" s="6">
        <v>7.6499999999999999E-2</v>
      </c>
    </row>
    <row r="5" spans="1:8" x14ac:dyDescent="0.25">
      <c r="A5">
        <v>2002</v>
      </c>
      <c r="B5" s="6">
        <v>6.2E-2</v>
      </c>
      <c r="C5" s="6">
        <v>1.4500000000000001E-2</v>
      </c>
      <c r="D5" s="6">
        <v>7.6499999999999999E-2</v>
      </c>
      <c r="E5" s="6"/>
      <c r="F5" s="6">
        <v>6.2E-2</v>
      </c>
      <c r="G5" s="6">
        <v>1.4500000000000001E-2</v>
      </c>
      <c r="H5" s="6">
        <v>7.6499999999999999E-2</v>
      </c>
    </row>
    <row r="6" spans="1:8" x14ac:dyDescent="0.25">
      <c r="A6">
        <v>2003</v>
      </c>
      <c r="B6" s="6">
        <v>6.2E-2</v>
      </c>
      <c r="C6" s="6">
        <v>1.4500000000000001E-2</v>
      </c>
      <c r="D6" s="6">
        <v>7.6499999999999999E-2</v>
      </c>
      <c r="E6" s="6"/>
      <c r="F6" s="6">
        <v>6.2E-2</v>
      </c>
      <c r="G6" s="6">
        <v>1.4500000000000001E-2</v>
      </c>
      <c r="H6" s="6">
        <v>7.6499999999999999E-2</v>
      </c>
    </row>
    <row r="7" spans="1:8" x14ac:dyDescent="0.25">
      <c r="A7">
        <v>2004</v>
      </c>
      <c r="B7" s="6">
        <v>6.2E-2</v>
      </c>
      <c r="C7" s="6">
        <v>1.4500000000000001E-2</v>
      </c>
      <c r="D7" s="6">
        <v>7.6499999999999999E-2</v>
      </c>
      <c r="E7" s="6"/>
      <c r="F7" s="6">
        <v>6.2E-2</v>
      </c>
      <c r="G7" s="6">
        <v>1.4500000000000001E-2</v>
      </c>
      <c r="H7" s="6">
        <v>7.6499999999999999E-2</v>
      </c>
    </row>
    <row r="8" spans="1:8" x14ac:dyDescent="0.25">
      <c r="A8">
        <v>2005</v>
      </c>
      <c r="B8" s="6">
        <v>6.2E-2</v>
      </c>
      <c r="C8" s="6">
        <v>1.4500000000000001E-2</v>
      </c>
      <c r="D8" s="6">
        <v>7.6499999999999999E-2</v>
      </c>
      <c r="E8" s="6"/>
      <c r="F8" s="6">
        <v>6.2E-2</v>
      </c>
      <c r="G8" s="6">
        <v>1.4500000000000001E-2</v>
      </c>
      <c r="H8" s="6">
        <v>7.6499999999999999E-2</v>
      </c>
    </row>
    <row r="9" spans="1:8" x14ac:dyDescent="0.25">
      <c r="A9">
        <v>2006</v>
      </c>
      <c r="B9" s="6">
        <v>6.2E-2</v>
      </c>
      <c r="C9" s="6">
        <v>1.4500000000000001E-2</v>
      </c>
      <c r="D9" s="6">
        <v>7.6499999999999999E-2</v>
      </c>
      <c r="E9" s="6"/>
      <c r="F9" s="6">
        <v>6.2E-2</v>
      </c>
      <c r="G9" s="6">
        <v>1.4500000000000001E-2</v>
      </c>
      <c r="H9" s="6">
        <v>7.6499999999999999E-2</v>
      </c>
    </row>
    <row r="10" spans="1:8" x14ac:dyDescent="0.25">
      <c r="A10">
        <v>2007</v>
      </c>
      <c r="B10" s="6">
        <v>6.2E-2</v>
      </c>
      <c r="C10" s="6">
        <v>1.4500000000000001E-2</v>
      </c>
      <c r="D10" s="6">
        <v>7.6499999999999999E-2</v>
      </c>
      <c r="E10" s="6"/>
      <c r="F10" s="6">
        <v>6.2E-2</v>
      </c>
      <c r="G10" s="6">
        <v>1.4500000000000001E-2</v>
      </c>
      <c r="H10" s="6">
        <v>7.6499999999999999E-2</v>
      </c>
    </row>
    <row r="11" spans="1:8" x14ac:dyDescent="0.25">
      <c r="A11">
        <v>2008</v>
      </c>
      <c r="B11" s="6">
        <v>6.2E-2</v>
      </c>
      <c r="C11" s="6">
        <v>1.4500000000000001E-2</v>
      </c>
      <c r="D11" s="6">
        <v>7.6499999999999999E-2</v>
      </c>
      <c r="E11" s="6"/>
      <c r="F11" s="6">
        <v>6.2E-2</v>
      </c>
      <c r="G11" s="6">
        <v>1.4500000000000001E-2</v>
      </c>
      <c r="H11" s="6">
        <v>7.6499999999999999E-2</v>
      </c>
    </row>
    <row r="12" spans="1:8" x14ac:dyDescent="0.25">
      <c r="A12">
        <v>2009</v>
      </c>
      <c r="B12" s="6">
        <v>6.2E-2</v>
      </c>
      <c r="C12" s="6">
        <v>1.4500000000000001E-2</v>
      </c>
      <c r="D12" s="6">
        <v>7.6499999999999999E-2</v>
      </c>
      <c r="E12" s="6"/>
      <c r="F12" s="6">
        <v>6.2E-2</v>
      </c>
      <c r="G12" s="6">
        <v>1.4500000000000001E-2</v>
      </c>
      <c r="H12" s="6">
        <v>7.6499999999999999E-2</v>
      </c>
    </row>
    <row r="13" spans="1:8" x14ac:dyDescent="0.25">
      <c r="A13">
        <v>2010</v>
      </c>
      <c r="B13" s="6">
        <v>6.2E-2</v>
      </c>
      <c r="C13" s="6">
        <v>1.4500000000000001E-2</v>
      </c>
      <c r="D13" s="6">
        <v>7.6499999999999999E-2</v>
      </c>
      <c r="E13" s="6"/>
      <c r="F13" s="6">
        <v>6.2E-2</v>
      </c>
      <c r="G13" s="6">
        <v>1.4500000000000001E-2</v>
      </c>
      <c r="H13" s="6">
        <v>7.6499999999999999E-2</v>
      </c>
    </row>
    <row r="14" spans="1:8" x14ac:dyDescent="0.25">
      <c r="A14">
        <v>2011</v>
      </c>
      <c r="B14" s="6">
        <v>4.2000000000000003E-2</v>
      </c>
      <c r="C14" s="6">
        <v>1.4500000000000001E-2</v>
      </c>
      <c r="D14" s="6">
        <v>5.6500000000000002E-2</v>
      </c>
      <c r="E14" s="6"/>
      <c r="F14" s="6">
        <v>6.2E-2</v>
      </c>
      <c r="G14" s="6">
        <v>1.4500000000000001E-2</v>
      </c>
      <c r="H14" s="6">
        <v>7.6499999999999999E-2</v>
      </c>
    </row>
    <row r="15" spans="1:8" x14ac:dyDescent="0.25">
      <c r="A15">
        <v>2012</v>
      </c>
      <c r="B15" s="6">
        <v>4.2000000000000003E-2</v>
      </c>
      <c r="C15" s="6">
        <v>1.4500000000000001E-2</v>
      </c>
      <c r="D15" s="6">
        <v>5.6500000000000002E-2</v>
      </c>
      <c r="E15" s="6"/>
      <c r="F15" s="6">
        <v>6.2E-2</v>
      </c>
      <c r="G15" s="6">
        <v>1.4500000000000001E-2</v>
      </c>
      <c r="H15" s="6">
        <v>7.6499999999999999E-2</v>
      </c>
    </row>
    <row r="16" spans="1:8" x14ac:dyDescent="0.25">
      <c r="A16">
        <v>2013</v>
      </c>
      <c r="B16" s="6">
        <v>6.2E-2</v>
      </c>
      <c r="C16" s="6">
        <v>1.4500000000000001E-2</v>
      </c>
      <c r="D16" s="6">
        <v>7.6499999999999999E-2</v>
      </c>
      <c r="E16" s="6">
        <v>8.9999999999999993E-3</v>
      </c>
      <c r="F16" s="6">
        <v>6.2E-2</v>
      </c>
      <c r="G16" s="6">
        <v>1.4500000000000001E-2</v>
      </c>
      <c r="H16" s="6">
        <v>7.6499999999999999E-2</v>
      </c>
    </row>
    <row r="17" spans="1:8" x14ac:dyDescent="0.25">
      <c r="A17">
        <v>2014</v>
      </c>
      <c r="B17" s="6">
        <v>6.2E-2</v>
      </c>
      <c r="C17" s="6">
        <v>1.4500000000000001E-2</v>
      </c>
      <c r="D17" s="6">
        <v>7.6499999999999999E-2</v>
      </c>
      <c r="E17" s="6">
        <v>8.9999999999999993E-3</v>
      </c>
      <c r="F17" s="6">
        <v>6.2E-2</v>
      </c>
      <c r="G17" s="6">
        <v>1.4500000000000001E-2</v>
      </c>
      <c r="H17" s="6">
        <v>7.6499999999999999E-2</v>
      </c>
    </row>
    <row r="18" spans="1:8" x14ac:dyDescent="0.25">
      <c r="A18">
        <v>2015</v>
      </c>
      <c r="B18" s="6">
        <v>6.2E-2</v>
      </c>
      <c r="C18" s="6">
        <v>1.4500000000000001E-2</v>
      </c>
      <c r="D18" s="6">
        <v>7.6499999999999999E-2</v>
      </c>
      <c r="E18" s="6">
        <v>8.9999999999999993E-3</v>
      </c>
      <c r="F18" s="6">
        <v>6.2E-2</v>
      </c>
      <c r="G18" s="6">
        <v>1.4500000000000001E-2</v>
      </c>
      <c r="H18" s="6">
        <v>7.6499999999999999E-2</v>
      </c>
    </row>
    <row r="19" spans="1:8" x14ac:dyDescent="0.25">
      <c r="A19">
        <v>2016</v>
      </c>
      <c r="B19" s="6">
        <v>6.2E-2</v>
      </c>
      <c r="C19" s="6">
        <v>1.4500000000000001E-2</v>
      </c>
      <c r="D19" s="6">
        <v>7.6499999999999999E-2</v>
      </c>
      <c r="E19" s="6">
        <v>8.9999999999999993E-3</v>
      </c>
      <c r="F19" s="6">
        <v>6.2E-2</v>
      </c>
      <c r="G19" s="6">
        <v>1.4500000000000001E-2</v>
      </c>
      <c r="H19" s="6">
        <v>7.6499999999999999E-2</v>
      </c>
    </row>
    <row r="20" spans="1:8" x14ac:dyDescent="0.25">
      <c r="A20">
        <v>2017</v>
      </c>
      <c r="B20" s="6">
        <v>6.2E-2</v>
      </c>
      <c r="C20" s="6">
        <v>1.4500000000000001E-2</v>
      </c>
      <c r="D20" s="6">
        <v>7.6499999999999999E-2</v>
      </c>
      <c r="E20" s="6">
        <v>8.9999999999999993E-3</v>
      </c>
      <c r="F20" s="6">
        <v>6.2E-2</v>
      </c>
      <c r="G20" s="6">
        <v>1.4500000000000001E-2</v>
      </c>
      <c r="H20" s="6">
        <v>7.6499999999999999E-2</v>
      </c>
    </row>
    <row r="21" spans="1:8" x14ac:dyDescent="0.25">
      <c r="A21">
        <v>2018</v>
      </c>
      <c r="B21" s="6">
        <v>6.2E-2</v>
      </c>
      <c r="C21" s="6">
        <v>1.4500000000000001E-2</v>
      </c>
      <c r="D21" s="6">
        <v>7.6499999999999999E-2</v>
      </c>
      <c r="E21" s="6">
        <v>8.9999999999999993E-3</v>
      </c>
      <c r="F21" s="6">
        <v>6.2E-2</v>
      </c>
      <c r="G21" s="6">
        <v>1.4500000000000001E-2</v>
      </c>
      <c r="H21" s="6">
        <v>7.6499999999999999E-2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D6EC7864B4C644A4A7F4A0781E128D" ma:contentTypeVersion="4" ma:contentTypeDescription="Create a new document." ma:contentTypeScope="" ma:versionID="e0dcc9755c538dac25dabc47ce69adc6">
  <xsd:schema xmlns:xsd="http://www.w3.org/2001/XMLSchema" xmlns:xs="http://www.w3.org/2001/XMLSchema" xmlns:p="http://schemas.microsoft.com/office/2006/metadata/properties" xmlns:ns2="94412943-1fe2-48e2-8a5b-4714c45e552f" targetNamespace="http://schemas.microsoft.com/office/2006/metadata/properties" ma:root="true" ma:fieldsID="66aa861b534cd709ec1d2d96386627f0" ns2:_="">
    <xsd:import namespace="94412943-1fe2-48e2-8a5b-4714c45e55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412943-1fe2-48e2-8a5b-4714c45e55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DB32A0-6A98-457C-8109-C1DBD1857CCE}"/>
</file>

<file path=customXml/itemProps2.xml><?xml version="1.0" encoding="utf-8"?>
<ds:datastoreItem xmlns:ds="http://schemas.openxmlformats.org/officeDocument/2006/customXml" ds:itemID="{E001B937-465B-4B68-B258-9BFF1EC00D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TaxYear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Collins</dc:creator>
  <cp:lastModifiedBy>David Collins</cp:lastModifiedBy>
  <dcterms:created xsi:type="dcterms:W3CDTF">2018-09-04T14:21:06Z</dcterms:created>
  <dcterms:modified xsi:type="dcterms:W3CDTF">2018-09-04T15:37:09Z</dcterms:modified>
</cp:coreProperties>
</file>