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Profit and Loss" r:id="rId3" sheetId="1"/>
  </sheets>
</workbook>
</file>

<file path=xl/sharedStrings.xml><?xml version="1.0" encoding="utf-8"?>
<sst xmlns="http://schemas.openxmlformats.org/spreadsheetml/2006/main" count="43" uniqueCount="43">
  <si>
    <t>Total</t>
  </si>
  <si>
    <t>Income</t>
  </si>
  <si>
    <t xml:space="preserve">   Sales</t>
  </si>
  <si>
    <t>Total Income</t>
  </si>
  <si>
    <t>Cost of Goods Sold</t>
  </si>
  <si>
    <t xml:space="preserve">   Cost of Goods Sold</t>
  </si>
  <si>
    <t xml:space="preserve">   Subcontractors</t>
  </si>
  <si>
    <t xml:space="preserve">   Supplies &amp; Materials - COGS</t>
  </si>
  <si>
    <t>Total Cost of Goods Sold</t>
  </si>
  <si>
    <t>Gross Profit</t>
  </si>
  <si>
    <t>Expenses</t>
  </si>
  <si>
    <t xml:space="preserve">   Advertising &amp; Marketing</t>
  </si>
  <si>
    <t xml:space="preserve">   Auto Expenses</t>
  </si>
  <si>
    <t xml:space="preserve">   Bank Charges &amp; Fees</t>
  </si>
  <si>
    <t xml:space="preserve">   Car &amp; Truck</t>
  </si>
  <si>
    <t xml:space="preserve">   Employee Gift</t>
  </si>
  <si>
    <t xml:space="preserve">   Insurance</t>
  </si>
  <si>
    <t xml:space="preserve">   Interest Paid</t>
  </si>
  <si>
    <t xml:space="preserve">   Job Supplies</t>
  </si>
  <si>
    <t xml:space="preserve">   Legal &amp; Professional Services</t>
  </si>
  <si>
    <t xml:space="preserve">   Meals &amp; Entertainment</t>
  </si>
  <si>
    <t xml:space="preserve">   Office Supplies &amp; Software</t>
  </si>
  <si>
    <t xml:space="preserve">   Other Business Expenses</t>
  </si>
  <si>
    <t xml:space="preserve">   Payroll Expenses</t>
  </si>
  <si>
    <t xml:space="preserve">      Taxes</t>
  </si>
  <si>
    <t xml:space="preserve">      Wages</t>
  </si>
  <si>
    <t xml:space="preserve">   Total Payroll Expenses</t>
  </si>
  <si>
    <t xml:space="preserve">   QuickBooks Payments Fees</t>
  </si>
  <si>
    <t xml:space="preserve">   Rent &amp; Lease</t>
  </si>
  <si>
    <t xml:space="preserve">   Taxes &amp; Licenses</t>
  </si>
  <si>
    <t xml:space="preserve">   Travel</t>
  </si>
  <si>
    <t xml:space="preserve">   Utilities</t>
  </si>
  <si>
    <t>Total Expenses</t>
  </si>
  <si>
    <t>Net Operating Income</t>
  </si>
  <si>
    <t>Other Expenses</t>
  </si>
  <si>
    <t xml:space="preserve">   Other Miscellaneous Expense</t>
  </si>
  <si>
    <t>Total Other Expenses</t>
  </si>
  <si>
    <t>Net Other Income</t>
  </si>
  <si>
    <t>Net Income</t>
  </si>
  <si>
    <t>Monday, Oct 11, 2021 12:52:18 PM GMT-7 - Accrual Basis</t>
  </si>
  <si>
    <t>Lunalu, Inc., dba BON.FIRE.co</t>
  </si>
  <si>
    <t>Profit and Loss</t>
  </si>
  <si>
    <t>January 1 - October 11, 2021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</si>
</sst>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&quot;$&quot;* #,##0.00\ _€"/>
  </numFmts>
  <fonts count="6">
    <font>
      <sz val="11.0"/>
      <color indexed="8"/>
      <name val="Calibri"/>
      <family val="2"/>
      <scheme val="minor"/>
    </font>
    <font>
      <name val="Arial"/>
      <sz val="9.0"/>
      <b val="true"/>
      <color indexed="8"/>
    </font>
    <font>
      <name val="Arial"/>
      <sz val="8.0"/>
      <b val="true"/>
      <color indexed="8"/>
    </font>
    <font>
      <name val="Arial"/>
      <sz val="8.0"/>
      <color indexed="8"/>
    </font>
    <font>
      <name val="Arial"/>
      <sz val="14.0"/>
      <b val="true"/>
      <color indexed="8"/>
    </font>
    <font>
      <name val="Arial"/>
      <sz val="10.0"/>
      <b val="true"/>
      <color indexed="8"/>
    </font>
  </fonts>
  <fills count="2">
    <fill>
      <patternFill patternType="none"/>
    </fill>
    <fill>
      <patternFill patternType="darkGray"/>
    </fill>
  </fills>
  <borders count="4">
    <border>
      <left/>
      <right/>
      <top/>
      <bottom/>
      <diagonal/>
    </border>
    <border>
      <bottom style="thin"/>
    </border>
    <border>
      <top style="thin"/>
    </border>
    <border>
      <top style="thin"/>
      <bottom>
        <color indexed="6"/>
      </bottom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>
      <alignment wrapText="true"/>
    </xf>
    <xf numFmtId="0" fontId="1" fillId="0" borderId="1" xfId="0" applyBorder="true" applyFont="true">
      <alignment wrapText="true" horizontal="center"/>
    </xf>
    <xf numFmtId="0" fontId="2" fillId="0" borderId="0" xfId="0" applyFont="true">
      <alignment wrapText="true" horizontal="left"/>
    </xf>
    <xf numFmtId="164" fontId="3" fillId="0" borderId="0" xfId="0" applyNumberFormat="true" applyFont="true">
      <alignment wrapText="true"/>
    </xf>
    <xf numFmtId="164" fontId="3" fillId="0" borderId="0" xfId="0" applyNumberFormat="true" applyFont="true">
      <alignment wrapText="true" horizontal="right"/>
    </xf>
    <xf numFmtId="165" fontId="2" fillId="0" borderId="2" xfId="0" applyBorder="true" applyNumberFormat="true" applyFont="true">
      <alignment wrapText="true" horizontal="right"/>
    </xf>
    <xf numFmtId="165" fontId="2" fillId="0" borderId="3" xfId="0" applyBorder="true" applyNumberFormat="true" applyFont="true">
      <alignment wrapText="true" horizontal="right"/>
    </xf>
    <xf numFmtId="0" fontId="3" fillId="0" borderId="0" xfId="0" applyFont="true">
      <alignment wrapText="false" horizontal="center"/>
    </xf>
    <xf numFmtId="0" fontId="4" fillId="0" borderId="0" xfId="0" applyFont="true">
      <alignment wrapText="false" horizontal="center"/>
    </xf>
    <xf numFmtId="0" fontId="5" fillId="0" borderId="0" xfId="0" applyFont="true">
      <alignment wrapText="fals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47"/>
  <sheetViews>
    <sheetView workbookViewId="0" tabSelected="true"/>
  </sheetViews>
  <sheetFormatPr defaultRowHeight="15.0"/>
  <cols>
    <col min="1" max="1" width="28.359375" customWidth="true"/>
    <col min="2" max="2" width="25.78125" customWidth="true"/>
  </cols>
  <sheetData>
    <row r="1">
      <c r="A1" s="9" t="s">
        <v>40</v>
      </c>
      <c r="B1"/>
    </row>
    <row r="2">
      <c r="A2" s="9" t="s">
        <v>41</v>
      </c>
      <c r="B2"/>
    </row>
    <row r="3">
      <c r="A3" s="10" t="s">
        <v>42</v>
      </c>
      <c r="B3"/>
    </row>
    <row r="5">
      <c r="A5" s="1"/>
      <c r="B5" t="s" s="2">
        <v>0</v>
      </c>
    </row>
    <row r="6">
      <c r="A6" t="s" s="3">
        <v>1</v>
      </c>
      <c r="B6" s="4"/>
    </row>
    <row r="7">
      <c r="A7" t="s" s="3">
        <v>2</v>
      </c>
      <c r="B7" t="n" s="5">
        <f>173255.52</f>
        <v>0.0</v>
      </c>
    </row>
    <row r="8">
      <c r="A8" t="s" s="3">
        <v>3</v>
      </c>
      <c r="B8" t="n" s="6">
        <f>B7</f>
        <v>0.0</v>
      </c>
    </row>
    <row r="9">
      <c r="A9" t="s" s="3">
        <v>4</v>
      </c>
      <c r="B9" s="4"/>
    </row>
    <row r="10">
      <c r="A10" t="s" s="3">
        <v>5</v>
      </c>
      <c r="B10" t="n" s="5">
        <f>804.24</f>
        <v>0.0</v>
      </c>
    </row>
    <row r="11">
      <c r="A11" t="s" s="3">
        <v>6</v>
      </c>
      <c r="B11" t="n" s="5">
        <f>7860.00</f>
        <v>0.0</v>
      </c>
    </row>
    <row r="12">
      <c r="A12" t="s" s="3">
        <v>7</v>
      </c>
      <c r="B12" t="n" s="5">
        <f>1466.04</f>
        <v>0.0</v>
      </c>
    </row>
    <row r="13">
      <c r="A13" t="s" s="3">
        <v>8</v>
      </c>
      <c r="B13" t="n" s="6">
        <f>((B10)+(B11))+(B12)</f>
        <v>0.0</v>
      </c>
    </row>
    <row r="14">
      <c r="A14" t="s" s="3">
        <v>9</v>
      </c>
      <c r="B14" t="n" s="6">
        <f>(B8)-(B13)</f>
        <v>0.0</v>
      </c>
    </row>
    <row r="15">
      <c r="A15" t="s" s="3">
        <v>10</v>
      </c>
      <c r="B15" s="4"/>
    </row>
    <row r="16">
      <c r="A16" t="s" s="3">
        <v>11</v>
      </c>
      <c r="B16" t="n" s="5">
        <f>373.35</f>
        <v>0.0</v>
      </c>
    </row>
    <row r="17">
      <c r="A17" t="s" s="3">
        <v>12</v>
      </c>
      <c r="B17" t="n" s="5">
        <f>747.86</f>
        <v>0.0</v>
      </c>
    </row>
    <row r="18">
      <c r="A18" t="s" s="3">
        <v>13</v>
      </c>
      <c r="B18" t="n" s="5">
        <f>91.00</f>
        <v>0.0</v>
      </c>
    </row>
    <row r="19">
      <c r="A19" t="s" s="3">
        <v>14</v>
      </c>
      <c r="B19" t="n" s="5">
        <f>12010.26</f>
        <v>0.0</v>
      </c>
    </row>
    <row r="20">
      <c r="A20" t="s" s="3">
        <v>15</v>
      </c>
      <c r="B20" t="n" s="5">
        <f>139.30</f>
        <v>0.0</v>
      </c>
    </row>
    <row r="21">
      <c r="A21" t="s" s="3">
        <v>16</v>
      </c>
      <c r="B21" t="n" s="5">
        <f>7499.57</f>
        <v>0.0</v>
      </c>
    </row>
    <row r="22">
      <c r="A22" t="s" s="3">
        <v>17</v>
      </c>
      <c r="B22" t="n" s="5">
        <f>20.10</f>
        <v>0.0</v>
      </c>
    </row>
    <row r="23">
      <c r="A23" t="s" s="3">
        <v>18</v>
      </c>
      <c r="B23" t="n" s="5">
        <f>8375.52</f>
        <v>0.0</v>
      </c>
    </row>
    <row r="24">
      <c r="A24" t="s" s="3">
        <v>19</v>
      </c>
      <c r="B24" t="n" s="5">
        <f>3303.75</f>
        <v>0.0</v>
      </c>
    </row>
    <row r="25">
      <c r="A25" t="s" s="3">
        <v>20</v>
      </c>
      <c r="B25" t="n" s="5">
        <f>1390.49</f>
        <v>0.0</v>
      </c>
    </row>
    <row r="26">
      <c r="A26" t="s" s="3">
        <v>21</v>
      </c>
      <c r="B26" t="n" s="5">
        <f>2140.80</f>
        <v>0.0</v>
      </c>
    </row>
    <row r="27">
      <c r="A27" t="s" s="3">
        <v>22</v>
      </c>
      <c r="B27" t="n" s="5">
        <f>143.93</f>
        <v>0.0</v>
      </c>
    </row>
    <row r="28">
      <c r="A28" t="s" s="3">
        <v>23</v>
      </c>
      <c r="B28" s="4"/>
    </row>
    <row r="29">
      <c r="A29" t="s" s="3">
        <v>24</v>
      </c>
      <c r="B29" t="n" s="5">
        <f>3534.65</f>
        <v>0.0</v>
      </c>
    </row>
    <row r="30">
      <c r="A30" t="s" s="3">
        <v>25</v>
      </c>
      <c r="B30" t="n" s="5">
        <f>41597.00</f>
        <v>0.0</v>
      </c>
    </row>
    <row r="31">
      <c r="A31" t="s" s="3">
        <v>26</v>
      </c>
      <c r="B31" t="n" s="6">
        <f>((B28)+(B29))+(B30)</f>
        <v>0.0</v>
      </c>
    </row>
    <row r="32">
      <c r="A32" t="s" s="3">
        <v>27</v>
      </c>
      <c r="B32" t="n" s="5">
        <f>9982.34</f>
        <v>0.0</v>
      </c>
    </row>
    <row r="33">
      <c r="A33" t="s" s="3">
        <v>28</v>
      </c>
      <c r="B33" t="n" s="5">
        <f>2751.80</f>
        <v>0.0</v>
      </c>
    </row>
    <row r="34">
      <c r="A34" t="s" s="3">
        <v>29</v>
      </c>
      <c r="B34" t="n" s="5">
        <f>63.25</f>
        <v>0.0</v>
      </c>
    </row>
    <row r="35">
      <c r="A35" t="s" s="3">
        <v>30</v>
      </c>
      <c r="B35" t="n" s="5">
        <f>5929.76</f>
        <v>0.0</v>
      </c>
    </row>
    <row r="36">
      <c r="A36" t="s" s="3">
        <v>31</v>
      </c>
      <c r="B36" t="n" s="5">
        <f>1079.63</f>
        <v>0.0</v>
      </c>
    </row>
    <row r="37">
      <c r="A37" t="s" s="3">
        <v>32</v>
      </c>
      <c r="B37" t="n" s="6">
        <f>(((((((((((((((((B16)+(B17))+(B18))+(B19))+(B20))+(B21))+(B22))+(B23))+(B24))+(B25))+(B26))+(B27))+(B31))+(B32))+(B33))+(B34))+(B35))+(B36)</f>
        <v>0.0</v>
      </c>
    </row>
    <row r="38">
      <c r="A38" t="s" s="3">
        <v>33</v>
      </c>
      <c r="B38" t="n" s="6">
        <f>(B14)-(B37)</f>
        <v>0.0</v>
      </c>
    </row>
    <row r="39">
      <c r="A39" t="s" s="3">
        <v>34</v>
      </c>
      <c r="B39" s="4"/>
    </row>
    <row r="40">
      <c r="A40" t="s" s="3">
        <v>35</v>
      </c>
      <c r="B40" t="n" s="5">
        <f>334.66</f>
        <v>0.0</v>
      </c>
    </row>
    <row r="41">
      <c r="A41" t="s" s="3">
        <v>36</v>
      </c>
      <c r="B41" t="n" s="6">
        <f>B40</f>
        <v>0.0</v>
      </c>
    </row>
    <row r="42">
      <c r="A42" t="s" s="3">
        <v>37</v>
      </c>
      <c r="B42" t="n" s="6">
        <f>(0)-(B41)</f>
        <v>0.0</v>
      </c>
    </row>
    <row r="43">
      <c r="A43" t="s" s="3">
        <v>38</v>
      </c>
      <c r="B43" t="n" s="7">
        <f>(B38)+(B42)</f>
        <v>0.0</v>
      </c>
    </row>
    <row r="44">
      <c r="A44" s="3"/>
      <c r="B44" s="4"/>
    </row>
    <row r="47">
      <c r="A47" s="8" t="s">
        <v>39</v>
      </c>
      <c r="B47"/>
    </row>
  </sheetData>
  <mergeCells count="4">
    <mergeCell ref="A47:B47"/>
    <mergeCell ref="A1:B1"/>
    <mergeCell ref="A2:B2"/>
    <mergeCell ref="A3:B3"/>
  </mergeCells>
  <pageMargins bottom="0.75" footer="0.3" header="0.3" left="0.7" right="0.7" top="0.75"/>
  <headerFooter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2021-10-11T19:52:18Z</dcterms:created>
  <dc:creator>Apache POI</dc:creator>
</cp:coreProperties>
</file>