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Folders\Client Files\2 - TDN Clients\Ford, Terry &amp; Sheila\"/>
    </mc:Choice>
  </mc:AlternateContent>
  <xr:revisionPtr revIDLastSave="0" documentId="13_ncr:1_{FBA0FFA6-16FA-4703-8F61-52A4D4ED04B9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Untitl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T15" i="1" s="1"/>
  <c r="S23" i="1"/>
  <c r="T23" i="1" s="1"/>
  <c r="S24" i="1"/>
  <c r="T24" i="1" s="1"/>
  <c r="I33" i="1"/>
  <c r="I34" i="1"/>
  <c r="I35" i="1"/>
  <c r="I30" i="1"/>
  <c r="I31" i="1"/>
  <c r="I32" i="1"/>
  <c r="M12" i="1"/>
  <c r="M13" i="1"/>
  <c r="M14" i="1"/>
  <c r="O14" i="1" s="1"/>
  <c r="M15" i="1"/>
  <c r="O15" i="1" s="1"/>
  <c r="M16" i="1"/>
  <c r="O16" i="1" s="1"/>
  <c r="M17" i="1"/>
  <c r="O17" i="1" s="1"/>
  <c r="M18" i="1"/>
  <c r="M19" i="1"/>
  <c r="O19" i="1" s="1"/>
  <c r="M20" i="1"/>
  <c r="M21" i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M29" i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M37" i="1"/>
  <c r="M38" i="1"/>
  <c r="O38" i="1" s="1"/>
  <c r="M39" i="1"/>
  <c r="O39" i="1" s="1"/>
  <c r="M40" i="1"/>
  <c r="O40" i="1" s="1"/>
  <c r="M41" i="1"/>
  <c r="O41" i="1" s="1"/>
  <c r="M42" i="1"/>
  <c r="O42" i="1" s="1"/>
  <c r="M43" i="1"/>
  <c r="O43" i="1" s="1"/>
  <c r="M44" i="1"/>
  <c r="M45" i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M53" i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M61" i="1"/>
  <c r="M62" i="1"/>
  <c r="O62" i="1" s="1"/>
  <c r="M63" i="1"/>
  <c r="O63" i="1" s="1"/>
  <c r="M64" i="1"/>
  <c r="O64" i="1" s="1"/>
  <c r="M65" i="1"/>
  <c r="O65" i="1" s="1"/>
  <c r="M66" i="1"/>
  <c r="O66" i="1" s="1"/>
  <c r="M67" i="1"/>
  <c r="O67" i="1" s="1"/>
  <c r="M68" i="1"/>
  <c r="M69" i="1"/>
  <c r="M70" i="1"/>
  <c r="O70" i="1" s="1"/>
  <c r="M71" i="1"/>
  <c r="O71" i="1" s="1"/>
  <c r="M72" i="1"/>
  <c r="O72" i="1" s="1"/>
  <c r="M73" i="1"/>
  <c r="O73" i="1" s="1"/>
  <c r="M74" i="1"/>
  <c r="O74" i="1" s="1"/>
  <c r="M75" i="1"/>
  <c r="O75" i="1" s="1"/>
  <c r="M76" i="1"/>
  <c r="M77" i="1"/>
  <c r="M78" i="1"/>
  <c r="O78" i="1" s="1"/>
  <c r="M79" i="1"/>
  <c r="O79" i="1" s="1"/>
  <c r="M80" i="1"/>
  <c r="O80" i="1" s="1"/>
  <c r="M81" i="1"/>
  <c r="O81" i="1" s="1"/>
  <c r="M82" i="1"/>
  <c r="O82" i="1" s="1"/>
  <c r="M83" i="1"/>
  <c r="O83" i="1" s="1"/>
  <c r="M84" i="1"/>
  <c r="M85" i="1"/>
  <c r="M86" i="1"/>
  <c r="M87" i="1"/>
  <c r="O87" i="1" s="1"/>
  <c r="M88" i="1"/>
  <c r="O88" i="1" s="1"/>
  <c r="M89" i="1"/>
  <c r="O89" i="1" s="1"/>
  <c r="M90" i="1"/>
  <c r="O90" i="1" s="1"/>
  <c r="M91" i="1"/>
  <c r="O91" i="1" s="1"/>
  <c r="M92" i="1"/>
  <c r="M93" i="1"/>
  <c r="M94" i="1"/>
  <c r="O94" i="1" s="1"/>
  <c r="M95" i="1"/>
  <c r="O95" i="1" s="1"/>
  <c r="M96" i="1"/>
  <c r="O96" i="1" s="1"/>
  <c r="M97" i="1"/>
  <c r="O97" i="1" s="1"/>
  <c r="M98" i="1"/>
  <c r="O98" i="1" s="1"/>
  <c r="M99" i="1"/>
  <c r="O99" i="1" s="1"/>
  <c r="M100" i="1"/>
  <c r="M101" i="1"/>
  <c r="M102" i="1"/>
  <c r="O102" i="1" s="1"/>
  <c r="M103" i="1"/>
  <c r="O103" i="1" s="1"/>
  <c r="M104" i="1"/>
  <c r="O104" i="1" s="1"/>
  <c r="M105" i="1"/>
  <c r="O105" i="1" s="1"/>
  <c r="M106" i="1"/>
  <c r="O106" i="1" s="1"/>
  <c r="M107" i="1"/>
  <c r="O107" i="1" s="1"/>
  <c r="M108" i="1"/>
  <c r="M109" i="1"/>
  <c r="M110" i="1"/>
  <c r="O110" i="1" s="1"/>
  <c r="M111" i="1"/>
  <c r="O111" i="1" s="1"/>
  <c r="M112" i="1"/>
  <c r="O112" i="1" s="1"/>
  <c r="M113" i="1"/>
  <c r="O113" i="1" s="1"/>
  <c r="M114" i="1"/>
  <c r="O114" i="1" s="1"/>
  <c r="M115" i="1"/>
  <c r="O115" i="1" s="1"/>
  <c r="M116" i="1"/>
  <c r="M117" i="1"/>
  <c r="M118" i="1"/>
  <c r="O118" i="1" s="1"/>
  <c r="M119" i="1"/>
  <c r="O119" i="1" s="1"/>
  <c r="M120" i="1"/>
  <c r="O120" i="1" s="1"/>
  <c r="M121" i="1"/>
  <c r="O121" i="1" s="1"/>
  <c r="M122" i="1"/>
  <c r="O122" i="1" s="1"/>
  <c r="M123" i="1"/>
  <c r="O123" i="1" s="1"/>
  <c r="M124" i="1"/>
  <c r="O124" i="1" s="1"/>
  <c r="M125" i="1"/>
  <c r="M126" i="1"/>
  <c r="O126" i="1" s="1"/>
  <c r="M127" i="1"/>
  <c r="O127" i="1" s="1"/>
  <c r="M128" i="1"/>
  <c r="O128" i="1" s="1"/>
  <c r="M129" i="1"/>
  <c r="O129" i="1" s="1"/>
  <c r="M130" i="1"/>
  <c r="O130" i="1" s="1"/>
  <c r="M131" i="1"/>
  <c r="O131" i="1" s="1"/>
  <c r="M132" i="1"/>
  <c r="M133" i="1"/>
  <c r="M134" i="1"/>
  <c r="O134" i="1" s="1"/>
  <c r="M135" i="1"/>
  <c r="O135" i="1" s="1"/>
  <c r="M136" i="1"/>
  <c r="O136" i="1" s="1"/>
  <c r="M137" i="1"/>
  <c r="O137" i="1" s="1"/>
  <c r="M138" i="1"/>
  <c r="O138" i="1" s="1"/>
  <c r="M139" i="1"/>
  <c r="O139" i="1" s="1"/>
  <c r="M140" i="1"/>
  <c r="M141" i="1"/>
  <c r="M142" i="1"/>
  <c r="O142" i="1" s="1"/>
  <c r="M143" i="1"/>
  <c r="O143" i="1" s="1"/>
  <c r="M144" i="1"/>
  <c r="O144" i="1" s="1"/>
  <c r="M145" i="1"/>
  <c r="O145" i="1" s="1"/>
  <c r="M146" i="1"/>
  <c r="O146" i="1" s="1"/>
  <c r="M147" i="1"/>
  <c r="O147" i="1" s="1"/>
  <c r="M148" i="1"/>
  <c r="M149" i="1"/>
  <c r="M150" i="1"/>
  <c r="O150" i="1" s="1"/>
  <c r="M151" i="1"/>
  <c r="O151" i="1" s="1"/>
  <c r="M152" i="1"/>
  <c r="O152" i="1" s="1"/>
  <c r="M153" i="1"/>
  <c r="O153" i="1" s="1"/>
  <c r="M154" i="1"/>
  <c r="O154" i="1" s="1"/>
  <c r="M155" i="1"/>
  <c r="O155" i="1" s="1"/>
  <c r="M156" i="1"/>
  <c r="M157" i="1"/>
  <c r="M158" i="1"/>
  <c r="O158" i="1" s="1"/>
  <c r="M159" i="1"/>
  <c r="O159" i="1" s="1"/>
  <c r="M160" i="1"/>
  <c r="O160" i="1" s="1"/>
  <c r="M161" i="1"/>
  <c r="O161" i="1" s="1"/>
  <c r="M162" i="1"/>
  <c r="O162" i="1" s="1"/>
  <c r="M163" i="1"/>
  <c r="O163" i="1" s="1"/>
  <c r="M164" i="1"/>
  <c r="O164" i="1" s="1"/>
  <c r="M165" i="1"/>
  <c r="M166" i="1"/>
  <c r="O166" i="1" s="1"/>
  <c r="M167" i="1"/>
  <c r="O167" i="1" s="1"/>
  <c r="M168" i="1"/>
  <c r="O168" i="1" s="1"/>
  <c r="M169" i="1"/>
  <c r="O169" i="1" s="1"/>
  <c r="M170" i="1"/>
  <c r="O170" i="1" s="1"/>
  <c r="M171" i="1"/>
  <c r="O171" i="1" s="1"/>
  <c r="M172" i="1"/>
  <c r="M173" i="1"/>
  <c r="M174" i="1"/>
  <c r="O174" i="1" s="1"/>
  <c r="M175" i="1"/>
  <c r="O175" i="1" s="1"/>
  <c r="M176" i="1"/>
  <c r="O176" i="1" s="1"/>
  <c r="M177" i="1"/>
  <c r="O177" i="1" s="1"/>
  <c r="M178" i="1"/>
  <c r="O178" i="1" s="1"/>
  <c r="M179" i="1"/>
  <c r="O179" i="1" s="1"/>
  <c r="M180" i="1"/>
  <c r="M181" i="1"/>
  <c r="M182" i="1"/>
  <c r="O182" i="1" s="1"/>
  <c r="M183" i="1"/>
  <c r="O183" i="1" s="1"/>
  <c r="M184" i="1"/>
  <c r="O184" i="1" s="1"/>
  <c r="M185" i="1"/>
  <c r="O185" i="1" s="1"/>
  <c r="M186" i="1"/>
  <c r="O186" i="1" s="1"/>
  <c r="M187" i="1"/>
  <c r="O187" i="1" s="1"/>
  <c r="M188" i="1"/>
  <c r="M189" i="1"/>
  <c r="M190" i="1"/>
  <c r="O190" i="1" s="1"/>
  <c r="M191" i="1"/>
  <c r="O191" i="1" s="1"/>
  <c r="M192" i="1"/>
  <c r="O192" i="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O12" i="1"/>
  <c r="O13" i="1"/>
  <c r="O18" i="1"/>
  <c r="O20" i="1"/>
  <c r="O21" i="1"/>
  <c r="O28" i="1"/>
  <c r="O29" i="1"/>
  <c r="O36" i="1"/>
  <c r="O37" i="1"/>
  <c r="O44" i="1"/>
  <c r="O45" i="1"/>
  <c r="O52" i="1"/>
  <c r="O53" i="1"/>
  <c r="O60" i="1"/>
  <c r="O61" i="1"/>
  <c r="O68" i="1"/>
  <c r="O69" i="1"/>
  <c r="O76" i="1"/>
  <c r="O77" i="1"/>
  <c r="O84" i="1"/>
  <c r="O85" i="1"/>
  <c r="O86" i="1"/>
  <c r="O92" i="1"/>
  <c r="O93" i="1"/>
  <c r="O100" i="1"/>
  <c r="O101" i="1"/>
  <c r="O108" i="1"/>
  <c r="O109" i="1"/>
  <c r="O116" i="1"/>
  <c r="O117" i="1"/>
  <c r="O125" i="1"/>
  <c r="O132" i="1"/>
  <c r="O133" i="1"/>
  <c r="O140" i="1"/>
  <c r="O141" i="1"/>
  <c r="O148" i="1"/>
  <c r="O149" i="1"/>
  <c r="O156" i="1"/>
  <c r="O157" i="1"/>
  <c r="O165" i="1"/>
  <c r="O172" i="1"/>
  <c r="O173" i="1"/>
  <c r="O180" i="1"/>
  <c r="O181" i="1"/>
  <c r="O188" i="1"/>
  <c r="O189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24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4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386" i="1"/>
  <c r="B473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N11" i="1"/>
  <c r="M11" i="1"/>
  <c r="O11" i="1" s="1"/>
  <c r="S17" i="1" l="1"/>
  <c r="T17" i="1" s="1"/>
  <c r="I36" i="1"/>
  <c r="S21" i="1"/>
  <c r="T21" i="1" s="1"/>
  <c r="S14" i="1"/>
  <c r="T14" i="1" s="1"/>
  <c r="S16" i="1"/>
  <c r="T16" i="1" s="1"/>
  <c r="S20" i="1"/>
  <c r="T20" i="1" s="1"/>
  <c r="S26" i="1"/>
  <c r="T26" i="1" s="1"/>
  <c r="S25" i="1"/>
  <c r="T25" i="1" s="1"/>
  <c r="S22" i="1"/>
  <c r="T22" i="1" s="1"/>
  <c r="T27" i="1"/>
  <c r="S19" i="1"/>
  <c r="T19" i="1" s="1"/>
  <c r="S18" i="1"/>
  <c r="T18" i="1" s="1"/>
  <c r="S13" i="1"/>
  <c r="T13" i="1" s="1"/>
</calcChain>
</file>

<file path=xl/sharedStrings.xml><?xml version="1.0" encoding="utf-8"?>
<sst xmlns="http://schemas.openxmlformats.org/spreadsheetml/2006/main" count="1375" uniqueCount="497">
  <si>
    <t>TOTAL TRUCK PARTS</t>
  </si>
  <si>
    <t>SXM*SIRIUSXM.COM/ACCT</t>
  </si>
  <si>
    <t>NNT RURAL KING GLAS001035</t>
  </si>
  <si>
    <t>230 L ROGER WELLS</t>
  </si>
  <si>
    <t>to Shelia and Terry</t>
  </si>
  <si>
    <t>SQ *TIPTON TRUCK &amp; TRA</t>
  </si>
  <si>
    <t>SQ *GRAYSON TRUCK &amp; TR</t>
  </si>
  <si>
    <t>to international Truck</t>
  </si>
  <si>
    <t>CCD TERRY FORD</t>
  </si>
  <si>
    <t>1/16 POS DEB 1216 01/13/24 41101396 39.97-</t>
  </si>
  <si>
    <t>1/16 POS DEB 1315 01/13/24 13111698 96.30-</t>
  </si>
  <si>
    <t>1/12 DBT CRD 1632 01/11/24 DSHW8MTN 241.47-</t>
  </si>
  <si>
    <t>1/12 EFSLLC Wex Inc 1,061.72-</t>
  </si>
  <si>
    <t>1/12 DBT CRD 1029 01/12/24 DSYD8SSE 50.23-</t>
  </si>
  <si>
    <t>1/12 Transfer from Terrys Trucking 1,000.00-</t>
  </si>
  <si>
    <t>Column1</t>
  </si>
  <si>
    <t>Column2</t>
  </si>
  <si>
    <t>Column3</t>
  </si>
  <si>
    <t>Column4</t>
  </si>
  <si>
    <t>1/16 INS. DRAFT AMERICAN-AMICABL 68.74-</t>
  </si>
  <si>
    <t>1/19 EFSLLC Wex Inc 894.55-</t>
  </si>
  <si>
    <t>1/19 Transfer from Terrys Trucking 900.00-</t>
  </si>
  <si>
    <t>1/22 POS DEB 1247 01/21/24 00176193 17.40-</t>
  </si>
  <si>
    <t>1/23 DBT CRD 1556 01/22/24 DSL7CKWM 53.00-</t>
  </si>
  <si>
    <t>WINCHESTER KY C#3727</t>
  </si>
  <si>
    <t>1/23 8007737277 PREPASS 17.65-</t>
  </si>
  <si>
    <t>1/24 DBT CRD 2300 01/24/24 DSVX9IMY 169.60-</t>
  </si>
  <si>
    <t>GRAYSON KY C#3727</t>
  </si>
  <si>
    <t>1/26 Transfer from Terrys Trucking 229.27-</t>
  </si>
  <si>
    <t>to Ford F150</t>
  </si>
  <si>
    <t>1/26 Transfer from Terrys Trucking 274.31-</t>
  </si>
  <si>
    <t>1/26 ATM W/D 1339 01/26/24 00004270 150.00-</t>
  </si>
  <si>
    <t>Edmonton State Bank</t>
  </si>
  <si>
    <t>909 West Main Stre</t>
  </si>
  <si>
    <t>Glasgow KY C#3727</t>
  </si>
  <si>
    <t>1/26 EFSLLC Wex Inc 636.99-</t>
  </si>
  <si>
    <t>1/26 Transfer from Terrys Trucking 1,000.00-</t>
  </si>
  <si>
    <t>Column5</t>
  </si>
  <si>
    <t>Date Description Amount</t>
  </si>
  <si>
    <t>GLASGOW KY C#3727</t>
  </si>
  <si>
    <t>888-635-5144 NY C#3727</t>
  </si>
  <si>
    <t>WM SUPERC Wal-Mart Sup</t>
  </si>
  <si>
    <t>WM SUPERC Wal-Mart</t>
  </si>
  <si>
    <t>PPD 8007367311</t>
  </si>
  <si>
    <t>DOLLAR GENERAL #12616</t>
  </si>
  <si>
    <t>DG 12616124 W HISE</t>
  </si>
  <si>
    <t>CAVE CITY KY C#3727</t>
  </si>
  <si>
    <t>1/29 Transfer from Terrys Trucking 200.00-</t>
  </si>
  <si>
    <t>2/02 EFSLLC Wex Inc 1,257.03-</t>
  </si>
  <si>
    <t>2/02 Transfer from Terrys Trucking 1,000.00-</t>
  </si>
  <si>
    <t>2/05 POS DEB 1512 02/02/24 00943182 49.75-</t>
  </si>
  <si>
    <t>Speedway</t>
  </si>
  <si>
    <t>601 Grandview Ave</t>
  </si>
  <si>
    <t>2/05 DBT CRD 1352 02/02/24 DSFPDTZ7 18.71-</t>
  </si>
  <si>
    <t>2/05 DBT CRD 0934 02/04/24 DSYHUQEC 242.75-</t>
  </si>
  <si>
    <t>TJ HEALTH PATIENT PORT</t>
  </si>
  <si>
    <t>2/05 MOBILE PMT CAPITAL ONE 350.00-</t>
  </si>
  <si>
    <t>WEB</t>
  </si>
  <si>
    <t>3WVZYFZR2LRKGRM</t>
  </si>
  <si>
    <t>2/05 DBT CRD 0617 02/05/24 DSY9FM0Z .99-</t>
  </si>
  <si>
    <t>APPLE.COM/BILL</t>
  </si>
  <si>
    <t>866-712-7753 CA C#3727</t>
  </si>
  <si>
    <t>2/07 DBT CRD 0431 02/06/24 DSOX6SOW 32.95-</t>
  </si>
  <si>
    <t>LEGALSHIELD *MEMBRSHIP</t>
  </si>
  <si>
    <t>ADA OK C#3727</t>
  </si>
  <si>
    <t>2/09 POS DEB 1140 02/09/24 11443223 349.80-</t>
  </si>
  <si>
    <t>Best One Best One Tir</t>
  </si>
  <si>
    <t>Best One Best One</t>
  </si>
  <si>
    <t>BOWLING GREEN KY C#3727</t>
  </si>
  <si>
    <t>2/09 DBT CRD 1711 02/08/24 DSSSQ8RP 18.71-</t>
  </si>
  <si>
    <t>2/09 EFSLLC Wex Inc 760.31-</t>
  </si>
  <si>
    <t>2/09 Transfer from Terrys Trucking 1,000.00-</t>
  </si>
  <si>
    <t>2/09 Service Charge 8.00-SC</t>
  </si>
  <si>
    <t>CHECK REGISTER</t>
  </si>
  <si>
    <t>12/11 DBT CRD 0434 12/09/23 DS5TC558 32.95-</t>
  </si>
  <si>
    <t>12/13 POS DEB 0913 12/13/23 00910183 57.50-</t>
  </si>
  <si>
    <t>12/15 INS. DRAFT AMERICAN-AMICABL 68.74-</t>
  </si>
  <si>
    <t>12/15 EFSLLC Wex Inc 380.95-</t>
  </si>
  <si>
    <t>12/15 Transfer from Terrys Trucking 1,000.00-</t>
  </si>
  <si>
    <t>12/18 POS DEB 1237 12/17/23 00171415 46.45-</t>
  </si>
  <si>
    <t>12/18 DBT CRD 1348 12/15/23 DSAFTDYP 420.25-</t>
  </si>
  <si>
    <t>BTS CORBIN</t>
  </si>
  <si>
    <t>CORBIN KY C#3727</t>
  </si>
  <si>
    <t>12/22 Transfer from Terrys Trucking 229.27-</t>
  </si>
  <si>
    <t>12/22 Transfer from Terrys Trucking 274.31-</t>
  </si>
  <si>
    <t>12/22 8007737277 PREPASS 17.65-</t>
  </si>
  <si>
    <t>12/22 EFSLLC Wex Inc 1,464.92-</t>
  </si>
  <si>
    <t>12/22 Transfer from Terrys Trucking 1,000.00-</t>
  </si>
  <si>
    <t>12/26 POS DEB 1019 12/24/23 00242787 46.01-</t>
  </si>
  <si>
    <t>DOLLAR GENERAL #13448</t>
  </si>
  <si>
    <t>DG 134481015 E MAI</t>
  </si>
  <si>
    <t>HORSE CAVE KY C#3727</t>
  </si>
  <si>
    <t>12/26 DBT CRD 1342 12/23/23 DSX8AA9C 160.40-</t>
  </si>
  <si>
    <t>AT&amp;T C494 59092</t>
  </si>
  <si>
    <t>12/29 EFSLLC Wex Inc 461.28-</t>
  </si>
  <si>
    <t>12/29 Transfer from Terrys Trucking 1,000.00-</t>
  </si>
  <si>
    <t>1/02 ATM W/D 1008 12/30/23 00006450 100.00-</t>
  </si>
  <si>
    <t>1/02 POS DEB 1257 12/31/23 00173395 12.25-</t>
  </si>
  <si>
    <t>1/02 POS DEB 0952 12/30/23 00264993 25.00-</t>
  </si>
  <si>
    <t>ELY DRUGS MEDICA</t>
  </si>
  <si>
    <t>415 HAPPY VALLEY R</t>
  </si>
  <si>
    <t>1/02 POS DEB 1117 12/30/23 11573016 449.99-</t>
  </si>
  <si>
    <t>LOWE S #1796</t>
  </si>
  <si>
    <t>208 SL ROGERS WELL</t>
  </si>
  <si>
    <t>1/05 EFSLLC Wex Inc 1,166.92-</t>
  </si>
  <si>
    <t>1/05 DBT CRD 0618 01/05/24 DSREYC8B .99-</t>
  </si>
  <si>
    <t>1/05 Transfer from Terrys Trucking 1,000.00-</t>
  </si>
  <si>
    <t>1/08 POS DEB 1541 01/05/24 00925741 48.00-</t>
  </si>
  <si>
    <t>1/08 POS DEB 1346 01/06/24 92390287 207.47-</t>
  </si>
  <si>
    <t>Wal-Mart Super Center</t>
  </si>
  <si>
    <t>Wal-Mart Super Cen</t>
  </si>
  <si>
    <t>1/08 DBT CRD 1121 01/05/24 DSINRK3V 242.75-</t>
  </si>
  <si>
    <t>1/08 DBT CRD 0434 01/06/24 DSKJUTFS 32.95-</t>
  </si>
  <si>
    <t>1/08 Transfer from Terrys Trucking 550.00-</t>
  </si>
  <si>
    <t>to SAVINGS 8</t>
  </si>
  <si>
    <t>1/09 ONLINE PMT CAPITAL ONE 90.00-</t>
  </si>
  <si>
    <t>3WQIPRE6QNQYAQQ</t>
  </si>
  <si>
    <t>11/13 POS DEB 1123 11/11/23 11226899 185.35-</t>
  </si>
  <si>
    <t>11/13 DBT CRD 1621 11/10/23 DSP9AAC2 96.91-</t>
  </si>
  <si>
    <t>11/13 MOBILE PMT CAPITAL ONE 262.80-</t>
  </si>
  <si>
    <t>3SOA2RH1PVQU31E</t>
  </si>
  <si>
    <t>11/14 DBT CRD 1108 11/13/23 DSEAUY16 29.97-</t>
  </si>
  <si>
    <t>11/15 INS. DRAFT AMERICAN-AMICABL 68.74-</t>
  </si>
  <si>
    <t>11/17 EFSLLC Wex Inc 1,218.05-</t>
  </si>
  <si>
    <t>11/17 Transfer from Terrys Trucking 1,000.00-</t>
  </si>
  <si>
    <t>11/20 Transfer from Terrys Trucking 229.27-</t>
  </si>
  <si>
    <t>11/20 Transfer from Terrys Trucking 274.31-</t>
  </si>
  <si>
    <t>11/20 POS DEB 1323 11/19/23 13209157 50.75-</t>
  </si>
  <si>
    <t>DOLLAR GE DG 12616124</t>
  </si>
  <si>
    <t>DOLLAR GE DG 12616</t>
  </si>
  <si>
    <t>11/21 MOBILE PMT CAPITAL ONE 106.98-</t>
  </si>
  <si>
    <t>3SQ5X8D2EXS0PGI</t>
  </si>
  <si>
    <t>11/22 8007737277 PREPASS 17.65-</t>
  </si>
  <si>
    <t>11/24 POS DEB 1135 11/24/23 11310074 48.80-</t>
  </si>
  <si>
    <t>11/24 Transfer from Terrys Trucking 1,000.00-</t>
  </si>
  <si>
    <t>11/27 EFSLLC Wex Inc 895.04-</t>
  </si>
  <si>
    <t>12/01 EFSLLC Wex Inc 923.45-</t>
  </si>
  <si>
    <t>12/01 Transfer from Terrys Trucking 1,000.00-</t>
  </si>
  <si>
    <t>12/04 ATM W/D 1119 12/02/23 00006163 100.00-</t>
  </si>
  <si>
    <t>12/04 POS DEB 1236 12/03/23 00169128 14.71-</t>
  </si>
  <si>
    <t>12/04 POS DEB 1006 12/02/23 00229713 92.96-</t>
  </si>
  <si>
    <t>12/04 DBT CRD 0901 12/03/23 DSQA48OC 242.75-</t>
  </si>
  <si>
    <t>12/04 MOBILE PMT CAPITAL ONE 235.71-</t>
  </si>
  <si>
    <t>3SSWLY2LHDN4C0Y</t>
  </si>
  <si>
    <t>12/07 DBT CRD 0806 12/06/23 DSHRLO5P 160.40-</t>
  </si>
  <si>
    <t>GOODYEAR COMMERCIAL TI</t>
  </si>
  <si>
    <t>GLENDALE KY C#3727</t>
  </si>
  <si>
    <t>12/07 DBT CRD 0619 12/07/23 DSVO70EY .99-</t>
  </si>
  <si>
    <t>12/08 ATM W/D 1331 12/08/23 00000678 300.00-</t>
  </si>
  <si>
    <t>1300 North Race St</t>
  </si>
  <si>
    <t>12/08 EFSLLC Wex Inc 1,109.48-</t>
  </si>
  <si>
    <t>12/08 Transfer from Terrys Trucking 1,000.00-</t>
  </si>
  <si>
    <t>12/08 Service Charge 8.00-</t>
  </si>
  <si>
    <t>10/11 DBT CRD 1436 10/10/23 DSICXMBT 417.62-</t>
  </si>
  <si>
    <t>10/13 EFSLLC Wex Inc 567.19-</t>
  </si>
  <si>
    <t>10/13 Transfer from Terrys Trucking 1,000.00-</t>
  </si>
  <si>
    <t>10/16 POS DEB 1218 10/14/23 12122996 57.87-</t>
  </si>
  <si>
    <t>DOLLAR-GE DG 02735704</t>
  </si>
  <si>
    <t>DOLLAR-GE DG 02735</t>
  </si>
  <si>
    <t>10/16 INS. DRAFT AMERICAN-AMICABL 68.74-</t>
  </si>
  <si>
    <t>PPD</t>
  </si>
  <si>
    <t>10/17 MOBILE PMT CAPITAL ONE 255.00-</t>
  </si>
  <si>
    <t>3SIS31RHO65YQQQ</t>
  </si>
  <si>
    <t>10/20 Transfer from Terrys Trucking 229.27-</t>
  </si>
  <si>
    <t>10/20 Transfer from Terrys Trucking 274.31-</t>
  </si>
  <si>
    <t>10/20 EFSLLC Wex Inc 1,319.90-</t>
  </si>
  <si>
    <t>10/20 Transfer from Terrys Trucking 1,000.00-</t>
  </si>
  <si>
    <t>10/23 POS DEB 0858 10/21/23 00485373 25.00-</t>
  </si>
  <si>
    <t>10/23 POS DEB 0947 10/21/23 39100549 26.15-</t>
  </si>
  <si>
    <t>NNT RURAL KING GLAS002518</t>
  </si>
  <si>
    <t>10/23 POS DEB 1308 10/23/23 00874530 69.00-</t>
  </si>
  <si>
    <t>10/24 8007737277 PREPASS 17.65-</t>
  </si>
  <si>
    <t>10/26 POS DEB 0950 10/26/23 00007721 .45-</t>
  </si>
  <si>
    <t>DESI BHAI TRUCKS &amp; TIR</t>
  </si>
  <si>
    <t>DESI BHAI TRUCKS &amp;</t>
  </si>
  <si>
    <t>WHEATLEY AR C#3727</t>
  </si>
  <si>
    <t>10/26 POS DEB 0951 10/26/23 00007723 44.00-</t>
  </si>
  <si>
    <t>10/27 EFSLLC Wex Inc 290.80-</t>
  </si>
  <si>
    <t>10/27 Transfer from Terrys Trucking 1,000.00-</t>
  </si>
  <si>
    <t>10/30 POS DEB 1254 10/29/23 12525510 129.69-</t>
  </si>
  <si>
    <t>11/03 EFSLLC Wex Inc 2,097.52-</t>
  </si>
  <si>
    <t>11/03 Transfer from Terrys Trucking 900.00-</t>
  </si>
  <si>
    <t>11/06 DBT CRD 1100 11/03/23 DSD5VNOI 33.57-</t>
  </si>
  <si>
    <t>SYNCB PAYMENT</t>
  </si>
  <si>
    <t>ALPHARETTA GA C#3727</t>
  </si>
  <si>
    <t>11/06 DBT CRD 0959 11/03/23 DSN34Z7V 242.75-</t>
  </si>
  <si>
    <t>11/06 DBT CRD 0618 11/05/23 DSYSPJEH .99-</t>
  </si>
  <si>
    <t>11/07 DBT CRD 0431 11/06/23 DSF0W2OU 32.95-</t>
  </si>
  <si>
    <t>11/10 EFSLLC Wex Inc 836.37-</t>
  </si>
  <si>
    <t>11/10 Transfer from Terrys Trucking 1,000.00-</t>
  </si>
  <si>
    <t>11/10 Service Charge 8.00-SC</t>
  </si>
  <si>
    <t>LEN(L88)-LEN(SUBSTITUTE(L88," ",""))</t>
  </si>
  <si>
    <t>10/27 E CCD TERRY FORD 10/27 EFSLLC Wex Inc 290.80-</t>
  </si>
  <si>
    <t/>
  </si>
  <si>
    <t>10/27 T to Shelia and Terry 10/27 Transfer from Terrys Trucking 1,000.00-</t>
  </si>
  <si>
    <t>10/30 P DOLLAR GE DG 12616124 10/30 POS DEB 1254 10/29/23 12525510 129.69-</t>
  </si>
  <si>
    <t>11/03 E CCD TERRY FORD 11/03 EFSLLC Wex Inc 2,097.52-</t>
  </si>
  <si>
    <t>11/03 T to Shelia and Terry 11/03 Transfer from Terrys Trucking 900.00-</t>
  </si>
  <si>
    <t>11/06 D SYNCB PAYMENT 11/06 DBT CRD 1100 11/03/23 DSD5VNOI 33.57-</t>
  </si>
  <si>
    <t>11/06 D TJ HEALTH PATIENT PORT 11/06 DBT CRD 0959 11/03/23 DSN34Z7V 242.75-</t>
  </si>
  <si>
    <t>11/06 D APPLE.COM/BILL 11/06 DBT CRD 0618 11/05/23 DSYSPJEH .99-</t>
  </si>
  <si>
    <t>11/07 D LEGALSHIELD *MEMBRSHIP 11/07 DBT CRD 0431 11/06/23 DSF0W2OU 32.95-</t>
  </si>
  <si>
    <t>11/10 E CCD TERRY FORD 11/10 EFSLLC Wex Inc 836.37-</t>
  </si>
  <si>
    <t>11/10 T to Shelia and Terry 11/10 Transfer from Terrys Trucking 1,000.00-</t>
  </si>
  <si>
    <t>10/11 D GOODYEAR COMMERCIAL TI 10/11 DBT CRD 1436 10/10/23 DSICXMBT 417.62-</t>
  </si>
  <si>
    <t>10/13 E CCD TERRY FORD 10/13 EFSLLC Wex Inc 567.19-</t>
  </si>
  <si>
    <t>10/13 T to Shelia and Terry 10/13 Transfer from Terrys Trucking 1,000.00-</t>
  </si>
  <si>
    <t>10/16 P DOLLAR-GE DG 02735704 10/16 POS DEB 1218 10/14/23 12122996 57.87-</t>
  </si>
  <si>
    <t>10/16 I PPD 10/16 INS. DRAFT AMERICAN-AMICABL 68.74-</t>
  </si>
  <si>
    <t>10/17 M WEB 10/17 MOBILE PMT CAPITAL ONE 255.00-</t>
  </si>
  <si>
    <t>10/20 T to Ford F150 10/20 Transfer from Terrys Trucking 229.27-</t>
  </si>
  <si>
    <t>10/20 T to international Truck 10/20 Transfer from Terrys Trucking 274.31-</t>
  </si>
  <si>
    <t>10/20 E CCD TERRY FORD 10/20 EFSLLC Wex Inc 1,319.90-</t>
  </si>
  <si>
    <t>10/20 T to Shelia and Terry 10/20 Transfer from Terrys Trucking 1,000.00-</t>
  </si>
  <si>
    <t>10/23 P ELY DRUGS MEDICA 10/23 POS DEB 0858 10/21/23 00485373 25.00-</t>
  </si>
  <si>
    <t>10/23 P NNT RURAL KING GLAS002518 10/23 POS DEB 0947 10/21/23 39100549 26.15-</t>
  </si>
  <si>
    <t>10/23 P Speedway 10/23 POS DEB 1308 10/23/23 00874530 69.00-</t>
  </si>
  <si>
    <t>10/24 8 CCD TERRY FORD 10/24 8007737277 PREPASS 17.65-</t>
  </si>
  <si>
    <t>10/26 P DESI BHAI TRUCKS &amp; TIR 10/26 POS DEB 0950 10/26/23 00007721 .45-</t>
  </si>
  <si>
    <t>10/26 P DESI BHAI TRUCKS &amp; TIR 10/26 POS DEB 0951 10/26/23 00007723 44.00-</t>
  </si>
  <si>
    <t>8/11 DBT CRD 1721 08/10/23 DSOBHL0K 91.30-</t>
  </si>
  <si>
    <t>BB OF GLENDALE #88</t>
  </si>
  <si>
    <t>8/11 EFSLLC Wex Inc 1,153.07-</t>
  </si>
  <si>
    <t>8/11 Transfer from Terrys Trucking 1,000.00-</t>
  </si>
  <si>
    <t>8/15 POS DEB 1142 08/15/23 00918626 23.30-</t>
  </si>
  <si>
    <t>TRACTOR-SUPPLY-CO #0248</t>
  </si>
  <si>
    <t>3300 VETERANS OUTE</t>
  </si>
  <si>
    <t>8/15 POS DEB 1126 08/15/23 48835763 106.00-</t>
  </si>
  <si>
    <t>8/15 INS. DRAFT AMERICAN-AMICABL 68.74-</t>
  </si>
  <si>
    <t>8/15 MOBILE PMT CAPITAL ONE 568.51-</t>
  </si>
  <si>
    <t>3S5HG37VHP64LPE</t>
  </si>
  <si>
    <t>8/18 EFSLLC Wex Inc 698.35-</t>
  </si>
  <si>
    <t>8/18 Transfer from Terrys Trucking 1,000.00-</t>
  </si>
  <si>
    <t>8/21 Transfer from Terrys Trucking 229.27-</t>
  </si>
  <si>
    <t>8/21 Transfer from Terrys Trucking 274.31-</t>
  </si>
  <si>
    <t>8/21 ATM W/D 1149 08/19/23 00008328 150.00-</t>
  </si>
  <si>
    <t>8/21 POS DEB 1122 08/19/23 00028215 18.00-</t>
  </si>
  <si>
    <t>8/22 8007737277 PREPASS 17.65-</t>
  </si>
  <si>
    <t>8/25 POS DEB 1121 08/25/23 00236191 2.50-</t>
  </si>
  <si>
    <t>SERVICE FEE</t>
  </si>
  <si>
    <t>113 SEABOARD LN A2</t>
  </si>
  <si>
    <t>FRANKLIN TN C#3727</t>
  </si>
  <si>
    <t>8/25 POS DEB 1121 08/25/23 00236013 550.00-</t>
  </si>
  <si>
    <t>US TREAS TAX PYMT</t>
  </si>
  <si>
    <t>8/25 DBT CRD 1449 08/24/23 DSAHGGHG 23.64-</t>
  </si>
  <si>
    <t>EFORM2290.COM</t>
  </si>
  <si>
    <t>8663410259 CA C#3727</t>
  </si>
  <si>
    <t>8/25 EFSLLC Wex Inc 614.24-</t>
  </si>
  <si>
    <t>8/25 Transfer from Terrys Trucking 1,000.00-</t>
  </si>
  <si>
    <t>8/28 POS DEB 1356 08/26/23 13551801 13.78-</t>
  </si>
  <si>
    <t>8/28 POS DEB 1340 08/26/23 76102010 34.66-</t>
  </si>
  <si>
    <t>NNT RURAL KING GLAS002408</t>
  </si>
  <si>
    <t>8/28 POS DEB 0950 08/26/23 09519885 51.30-</t>
  </si>
  <si>
    <t>DOLLAR GE DG 134542069</t>
  </si>
  <si>
    <t>DOLLAR GE DG 13454</t>
  </si>
  <si>
    <t>8/28 DBT CRD 0641 08/25/23 DSACF4S7 47.74-</t>
  </si>
  <si>
    <t>9/01 EFSLLC Wex Inc 1,566.68-</t>
  </si>
  <si>
    <t>9/01 Transfer from Terrys Trucking 1,000.00-</t>
  </si>
  <si>
    <t>9/05 POS DEB 1636 09/04/23 16360931 13.64-</t>
  </si>
  <si>
    <t>9/05 POS DEB 1328 09/02/23 00870797 71.00-</t>
  </si>
  <si>
    <t>MARATHON PETRO90</t>
  </si>
  <si>
    <t>800 HAPPY VALLEY R</t>
  </si>
  <si>
    <t>9/05 DBT CRD 0620 09/04/23 DSKVZSNR .99-</t>
  </si>
  <si>
    <t>CUPERTINO CA C#3727</t>
  </si>
  <si>
    <t>9/05 Transfer from Terrys Trucking 100.00-</t>
  </si>
  <si>
    <t>9/06 POS DEB 2112 09/05/23 51513774 73.96-</t>
  </si>
  <si>
    <t>WAL-MART #5151</t>
  </si>
  <si>
    <t>WAL-MART 5151</t>
  </si>
  <si>
    <t>ROME GA C#3727</t>
  </si>
  <si>
    <t>9/08 POS DEB 1203 09/08/23 00051880 25.00-</t>
  </si>
  <si>
    <t>9/08 POS DEB 1308 09/08/23 00408399 49.68-</t>
  </si>
  <si>
    <t>WM SUPERCENTER #711</t>
  </si>
  <si>
    <t>9/08 EFSLLC Wex Inc 806.52-</t>
  </si>
  <si>
    <t>9/08 Transfer from Terrys Trucking 1,000.00-</t>
  </si>
  <si>
    <t>9/08 Service Charge 8.00-</t>
  </si>
  <si>
    <t>9/11 DBT CRD 1431 09/08/23 DSEONMYP 73.50-</t>
  </si>
  <si>
    <t>BEST CARE MEDICAL CLIN</t>
  </si>
  <si>
    <t>9/11 DBT CRD 1042 09/08/23 DSJ5TYT9 242.75-</t>
  </si>
  <si>
    <t>9/11 MOBILE PMT CAPITAL ONE 600.00-</t>
  </si>
  <si>
    <t>3SAZT3O8S9U8F6Q</t>
  </si>
  <si>
    <t>9/11 DBT CRD 0438 09/09/23 DSV2RWKA 32.95-</t>
  </si>
  <si>
    <t>9/15 DBT CRD 0842 09/14/23 DSN7BS47 134.64-</t>
  </si>
  <si>
    <t>270-6781227 KY C#3727</t>
  </si>
  <si>
    <t>9/15 INS. DRAFT AMERICAN-AMICABL 68.74-</t>
  </si>
  <si>
    <t>9/15 EFSLLC Wex Inc 1,090.97-</t>
  </si>
  <si>
    <t>9/15 Transfer from Terrys Trucking 1,000.00-</t>
  </si>
  <si>
    <t>9/21 ATM W/D 0650 09/21/23 00009080 83.50-</t>
  </si>
  <si>
    <t>FIVE STAR #4-436113</t>
  </si>
  <si>
    <t>9/22 EFSLLC Wex Inc 1,244.70-</t>
  </si>
  <si>
    <t>9/22 Transfer from Terrys Trucking 1,000.00-</t>
  </si>
  <si>
    <t>9/25 Transfer from Terrys Trucking 229.27-</t>
  </si>
  <si>
    <t>9/25 Transfer from Terrys Trucking 274.31-</t>
  </si>
  <si>
    <t>9/25 POS DEB 1238 09/24/23 12364569 53.90-</t>
  </si>
  <si>
    <t>9/25 POS DEB 2040 09/22/23 58575159 72.36-</t>
  </si>
  <si>
    <t>SHELL SERVICE S</t>
  </si>
  <si>
    <t>9/25 8007737277 PREPASS 17.65-</t>
  </si>
  <si>
    <t>9/29 EFSLLC Wex Inc 1,287.79-</t>
  </si>
  <si>
    <t>9/29 Transfer from Terrys Trucking 1,000.00-</t>
  </si>
  <si>
    <t>10/02 POS DEB 1808 09/29/23 18054704 12.13-</t>
  </si>
  <si>
    <t>10/02 MOBILE PMT CAPITAL ONE 300.00-</t>
  </si>
  <si>
    <t>3SFEB6K0FMROE76</t>
  </si>
  <si>
    <t>10/02 KYTCMotorC KY.Gov 1,560.33-</t>
  </si>
  <si>
    <t>10/03 ATM W/D 2002 10/02/23 00008561 83.00-</t>
  </si>
  <si>
    <t>BP FOOD MART-LI03889</t>
  </si>
  <si>
    <t>122 OLD MILL RD</t>
  </si>
  <si>
    <t>CARTERSVILLE GA C#3727</t>
  </si>
  <si>
    <t>10/04 DBT CRD 1858 10/02/23 DSQRY4XF 13.90-</t>
  </si>
  <si>
    <t>DON LUPE MEXICAN RESTA</t>
  </si>
  <si>
    <t>10/05 DBT CRD 0618 10/05/23 DSM67MDV .99-</t>
  </si>
  <si>
    <t>10/06 EFSLLC Wex Inc 758.87-</t>
  </si>
  <si>
    <t>10/06 Transfer from Terrys Trucking 1,000.00-</t>
  </si>
  <si>
    <t>10/10 POS DEB 0911 10/10/23 00578546 113.85-</t>
  </si>
  <si>
    <t>THOMAS OIL AND F</t>
  </si>
  <si>
    <t>219 INDUSTRIAL DR</t>
  </si>
  <si>
    <t>10/10 DBT CRD 0814 10/06/23 DSC38BWQ 242.75-</t>
  </si>
  <si>
    <t>10/10 DBT CRD 0435 10/07/23 DSAKC4G4 32.95-</t>
  </si>
  <si>
    <t>10/10 Service Charge 8.00-SC</t>
  </si>
  <si>
    <t>101 Max Wagner Dri</t>
  </si>
  <si>
    <t>1/10 Service Charge 8.00-SC</t>
  </si>
  <si>
    <t>8/11 DB BB OF GLENDALE #88 8/11 DBT CRD 1721 08/10/23 DSOBHL0K 91.30-</t>
  </si>
  <si>
    <t>8/11 EF CCD TERRY FORD 8/11 EFSLLC Wex Inc 1,153.07-</t>
  </si>
  <si>
    <t>8/11 Tr to Shelia and Terry 8/11 Transfer from Terrys Trucking 1,000.00-</t>
  </si>
  <si>
    <t>8/15 PO TRACTOR-SUPPLY-CO #0248 8/15 POS DEB 1142 08/15/23 00918626 23.30-</t>
  </si>
  <si>
    <t>8/15 PO Wal-Mart Super Center 8/15 POS DEB 1126 08/15/23 48835763 106.00-</t>
  </si>
  <si>
    <t>8/15 IN PPD 8/15 INS. DRAFT AMERICAN-AMICABL 68.74-</t>
  </si>
  <si>
    <t>8/15 MO WEB 8/15 MOBILE PMT CAPITAL ONE 568.51-</t>
  </si>
  <si>
    <t>8/18 EF CCD TERRY FORD 8/18 EFSLLC Wex Inc 698.35-</t>
  </si>
  <si>
    <t>8/18 Tr to Shelia and Terry 8/18 Transfer from Terrys Trucking 1,000.00-</t>
  </si>
  <si>
    <t>8/21 Tr to Ford F150 8/21 Transfer from Terrys Trucking 229.27-</t>
  </si>
  <si>
    <t>8/21 Tr to international Truck 8/21 Transfer from Terrys Trucking 274.31-</t>
  </si>
  <si>
    <t>8/21 AT Edmonton State Bank 8/21 ATM W/D 1149 08/19/23 00008328 150.00-</t>
  </si>
  <si>
    <t>8/21 PO ELY DRUGS MEDICA 8/21 POS DEB 1122 08/19/23 00028215 18.00-</t>
  </si>
  <si>
    <t>8/22 80 CCD TERRY FORD 8/22 8007737277 PREPASS 17.65-</t>
  </si>
  <si>
    <t>8/25 PO SERVICE FEE 8/25 POS DEB 1121 08/25/23 00236191 2.50-</t>
  </si>
  <si>
    <t>8/25 PO US TREAS TAX PYMT 8/25 POS DEB 1121 08/25/23 00236013 550.00-</t>
  </si>
  <si>
    <t>8/25 DB EFORM2290.COM 8/25 DBT CRD 1449 08/24/23 DSAHGGHG 23.64-</t>
  </si>
  <si>
    <t>8/25 EF CCD TERRY FORD 8/25 EFSLLC Wex Inc 614.24-</t>
  </si>
  <si>
    <t>8/25 Tr to Shelia and Terry 8/25 Transfer from Terrys Trucking 1,000.00-</t>
  </si>
  <si>
    <t>8/28 PO DOLLAR-GE DG 02735704 8/28 POS DEB 1356 08/26/23 13551801 13.78-</t>
  </si>
  <si>
    <t>8/28 PO NNT RURAL KING GLAS002408 8/28 POS DEB 1340 08/26/23 76102010 34.66-</t>
  </si>
  <si>
    <t>8/28 PO DOLLAR GE DG 134542069 8/28 POS DEB 0950 08/26/23 09519885 51.30-</t>
  </si>
  <si>
    <t>8/28 DB EFORM2290.COM 8/28 DBT CRD 0641 08/25/23 DSACF4S7 47.74-</t>
  </si>
  <si>
    <t>9/01 EF CCD TERRY FORD 9/01 EFSLLC Wex Inc 1,566.68-</t>
  </si>
  <si>
    <t>9/01 Tr to Shelia and Terry 9/01 Transfer from Terrys Trucking 1,000.00-</t>
  </si>
  <si>
    <t>9/05 PO DOLLAR GE DG 12616124 9/05 POS DEB 1636 09/04/23 16360931 13.64-</t>
  </si>
  <si>
    <t>9/05 PO MARATHON PETRO90 9/05 POS DEB 1328 09/02/23 00870797 71.00-</t>
  </si>
  <si>
    <t>9/05 DB APPLE.COM/BILL 9/05 DBT CRD 0620 09/04/23 DSKVZSNR .99-</t>
  </si>
  <si>
    <t>9/05 Tr to Shelia and Terry 9/05 Transfer from Terrys Trucking 100.00-</t>
  </si>
  <si>
    <t>9/06 PO WAL-MART #5151 9/06 POS DEB 2112 09/05/23 51513774 73.96-</t>
  </si>
  <si>
    <t>9/08 PO ELY DRUGS MEDICA 9/08 POS DEB 1203 09/08/23 00051880 25.00-</t>
  </si>
  <si>
    <t>9/08 PO WM SUPERCENTER #711 9/08 POS DEB 1308 09/08/23 00408399 49.68-</t>
  </si>
  <si>
    <t>9/08 EF CCD TERRY FORD 9/08 EFSLLC Wex Inc 806.52-</t>
  </si>
  <si>
    <t>9/08 Tr to Shelia and Terry 9/08 Transfer from Terrys Trucking 1,000.00-</t>
  </si>
  <si>
    <t>9/08 Se 9/11 DBT CRD 1431 09/08/23 DSEONMYP 73.50- 9/08 Service Charge 8.00-</t>
  </si>
  <si>
    <t>9/11 DB BEST CARE MEDICAL CLIN 9/11 DBT CRD 1431 09/08/23 DSEONMYP 73.50-</t>
  </si>
  <si>
    <t>9/11 DB TJ HEALTH PATIENT PORT 9/11 DBT CRD 1042 09/08/23 DSJ5TYT9 242.75-</t>
  </si>
  <si>
    <t>9/11 MO WEB 9/11 MOBILE PMT CAPITAL ONE 600.00-</t>
  </si>
  <si>
    <t>9/11 DB LEGALSHIELD *MEMBRSHIP 9/11 DBT CRD 0438 09/09/23 DSV2RWKA 32.95-</t>
  </si>
  <si>
    <t>9/15 DB TOTAL TRUCK PARTS 9/15 DBT CRD 0842 09/14/23 DSN7BS47 134.64-</t>
  </si>
  <si>
    <t>9/15 IN PPD 9/15 INS. DRAFT AMERICAN-AMICABL 68.74-</t>
  </si>
  <si>
    <t>9/15 EF CCD TERRY FORD 9/15 EFSLLC Wex Inc 1,090.97-</t>
  </si>
  <si>
    <t>9/15 Tr to Shelia and Terry 9/15 Transfer from Terrys Trucking 1,000.00-</t>
  </si>
  <si>
    <t>9/21 AT FIVE STAR #4-436113 9/21 ATM W/D 0650 09/21/23 00009080 83.50-</t>
  </si>
  <si>
    <t>9/22 EF CCD TERRY FORD 9/22 EFSLLC Wex Inc 1,244.70-</t>
  </si>
  <si>
    <t>9/22 Tr to Shelia and Terry 9/22 Transfer from Terrys Trucking 1,000.00-</t>
  </si>
  <si>
    <t>9/25 Tr to Ford F150 9/25 Transfer from Terrys Trucking 229.27-</t>
  </si>
  <si>
    <t>9/25 Tr to international Truck 9/25 Transfer from Terrys Trucking 274.31-</t>
  </si>
  <si>
    <t>9/25 PO DOLLAR GE DG 12616124 9/25 POS DEB 1238 09/24/23 12364569 53.90-</t>
  </si>
  <si>
    <t>9/25 PO SHELL SERVICE S 9/25 POS DEB 2040 09/22/23 58575159 72.36-</t>
  </si>
  <si>
    <t>9/25 80 CCD TERRY FORD 9/25 8007737277 PREPASS 17.65-</t>
  </si>
  <si>
    <t>9/29 EF CCD TERRY FORD 9/29 EFSLLC Wex Inc 1,287.79-</t>
  </si>
  <si>
    <t>9/29 Tr to Shelia and Terry 9/29 Transfer from Terrys Trucking 1,000.00-</t>
  </si>
  <si>
    <t>10/02 P DOLLAR GE DG 12616124 10/02 POS DEB 1808 09/29/23 18054704 12.13-</t>
  </si>
  <si>
    <t>10/02 M WEB 10/02 MOBILE PMT CAPITAL ONE 300.00-</t>
  </si>
  <si>
    <t>10/02 K CCD TERRY FORD 10/02 KYTCMotorC KY.Gov 1,560.33-</t>
  </si>
  <si>
    <t>10/03 A BP FOOD MART-LI03889 10/03 ATM W/D 2002 10/02/23 00008561 83.00-</t>
  </si>
  <si>
    <t>10/04 D DON LUPE MEXICAN RESTA 10/04 DBT CRD 1858 10/02/23 DSQRY4XF 13.90-</t>
  </si>
  <si>
    <t>10/05 D APPLE.COM/BILL 10/05 DBT CRD 0618 10/05/23 DSM67MDV .99-</t>
  </si>
  <si>
    <t>10/06 E CCD TERRY FORD 10/06 EFSLLC Wex Inc 758.87-</t>
  </si>
  <si>
    <t>10/06 T to Shelia and Terry 10/06 Transfer from Terrys Trucking 1,000.00-</t>
  </si>
  <si>
    <t>10/10 P THOMAS OIL AND F 10/10 POS DEB 0911 10/10/23 00578546 113.85-</t>
  </si>
  <si>
    <t>10/10 D TJ HEALTH PATIENT PORT 10/10 DBT CRD 0814 10/06/23 DSC38BWQ 242.75-</t>
  </si>
  <si>
    <t>10/10 D LEGALSHIELD *MEMBRSHIP 10/10 DBT CRD 0435 10/07/23 DSAKC4G4 32.95-</t>
  </si>
  <si>
    <t>10/10 S CHECK REGISTER 10/10 Service Charge 8.00-SC</t>
  </si>
  <si>
    <t>11/10 S 11/13 POS DEB 1123 11/11/23 11226899 185.35- 11/10 Service Charge 8.00-SC</t>
  </si>
  <si>
    <t>11/13 P WM SUPERC Wal-Mart Sup 11/13 POS DEB 1123 11/11/23 11226899 185.35-</t>
  </si>
  <si>
    <t>11/13 D TOTAL TRUCK PARTS 11/13 DBT CRD 1621 11/10/23 DSP9AAC2 96.91-</t>
  </si>
  <si>
    <t>11/13 M WEB 11/13 MOBILE PMT CAPITAL ONE 262.80-</t>
  </si>
  <si>
    <t>11/14 D TOTAL TRUCK PARTS 11/14 DBT CRD 1108 11/13/23 DSEAUY16 29.97-</t>
  </si>
  <si>
    <t>11/15 I PPD 8007367311 11/15 INS. DRAFT AMERICAN-AMICABL 68.74-</t>
  </si>
  <si>
    <t>11/17 E CCD TERRY FORD 11/17 EFSLLC Wex Inc 1,218.05-</t>
  </si>
  <si>
    <t>11/17 T to Shelia and Terry 11/17 Transfer from Terrys Trucking 1,000.00-</t>
  </si>
  <si>
    <t>11/20 T to Ford F150 11/20 Transfer from Terrys Trucking 229.27-</t>
  </si>
  <si>
    <t>11/20 T to international Truck 11/20 Transfer from Terrys Trucking 274.31-</t>
  </si>
  <si>
    <t>11/20 P DOLLAR GE DG 12616124 11/20 POS DEB 1323 11/19/23 13209157 50.75-</t>
  </si>
  <si>
    <t>11/21 M WEB 11/21 MOBILE PMT CAPITAL ONE 106.98-</t>
  </si>
  <si>
    <t>11/22 8 CCD TERRY FORD 11/22 8007737277 PREPASS 17.65-</t>
  </si>
  <si>
    <t>11/24 P DOLLAR GE DG 12616124 11/24 POS DEB 1135 11/24/23 11310074 48.80-</t>
  </si>
  <si>
    <t>11/24 T to Shelia and Terry 11/24 Transfer from Terrys Trucking 1,000.00-</t>
  </si>
  <si>
    <t>11/27 E CCD TERRY FORD 11/27 EFSLLC Wex Inc 895.04-</t>
  </si>
  <si>
    <t>12/01 E CCD TERRY FORD 12/01 EFSLLC Wex Inc 923.45-</t>
  </si>
  <si>
    <t>12/01 T to Shelia and Terry 12/01 Transfer from Terrys Trucking 1,000.00-</t>
  </si>
  <si>
    <t>12/04 A Edmonton State Bank 12/04 ATM W/D 1119 12/02/23 00006163 100.00-</t>
  </si>
  <si>
    <t>12/04 P DOLLAR GENERAL #12616 12/04 POS DEB 1236 12/03/23 00169128 14.71-</t>
  </si>
  <si>
    <t>12/04 P ELY DRUGS MEDICA 12/04 POS DEB 1006 12/02/23 00229713 92.96-</t>
  </si>
  <si>
    <t>12/04 D TJ HEALTH PATIENT PORT 12/04 DBT CRD 0901 12/03/23 DSQA48OC 242.75-</t>
  </si>
  <si>
    <t>12/04 M WEB 12/04 MOBILE PMT CAPITAL ONE 235.71-</t>
  </si>
  <si>
    <t>12/07 D GOODYEAR COMMERCIAL TI 12/07 DBT CRD 0806 12/06/23 DSHRLO5P 160.40-</t>
  </si>
  <si>
    <t>12/07 D APPLE.COM/BILL 12/07 DBT CRD 0619 12/07/23 DSVO70EY .99-</t>
  </si>
  <si>
    <t>12/08 A Edmonton State Bank 12/08 ATM W/D 1331 12/08/23 00000678 300.00-</t>
  </si>
  <si>
    <t>12/08 E CCD TERRY FORD 12/08 EFSLLC Wex Inc 1,109.48-</t>
  </si>
  <si>
    <t>12/08 T to Shelia and Terry 12/08 Transfer from Terrys Trucking 1,000.00-</t>
  </si>
  <si>
    <t>12/08 S 12/11 DBT CRD 0434 12/09/23 DS5TC558 32.95- 12/08 Service Charge 8.00-</t>
  </si>
  <si>
    <t>12/11 D LEGALSHIELD *MEMBRSHIP 12/11 DBT CRD 0434 12/09/23 DS5TC558 32.95-</t>
  </si>
  <si>
    <t>12/13 P Speedway 12/13 POS DEB 0913 12/13/23 00910183 57.50-</t>
  </si>
  <si>
    <t>12/15 I PPD 8007367311 12/15 INS. DRAFT AMERICAN-AMICABL 68.74-</t>
  </si>
  <si>
    <t>12/15 E CCD TERRY FORD 12/15 EFSLLC Wex Inc 380.95-</t>
  </si>
  <si>
    <t>12/15 T to Shelia and Terry 12/15 Transfer from Terrys Trucking 1,000.00-</t>
  </si>
  <si>
    <t>12/18 P DOLLAR GENERAL #12616 12/18 POS DEB 1237 12/17/23 00171415 46.45-</t>
  </si>
  <si>
    <t>12/18 D BTS CORBIN 12/18 DBT CRD 1348 12/15/23 DSAFTDYP 420.25-</t>
  </si>
  <si>
    <t>12/22 T to Ford F150 12/22 Transfer from Terrys Trucking 229.27-</t>
  </si>
  <si>
    <t>12/22 T to international Truck 12/22 Transfer from Terrys Trucking 274.31-</t>
  </si>
  <si>
    <t>12/22 8 CCD TERRY FORD 12/22 8007737277 PREPASS 17.65-</t>
  </si>
  <si>
    <t>12/22 E CCD TERRY FORD 12/22 EFSLLC Wex Inc 1,464.92-</t>
  </si>
  <si>
    <t>12/22 T to Shelia and Terry 12/22 Transfer from Terrys Trucking 1,000.00-</t>
  </si>
  <si>
    <t>12/26 P DOLLAR GENERAL #13448 12/26 POS DEB 1019 12/24/23 00242787 46.01-</t>
  </si>
  <si>
    <t>12/26 D AT&amp;T C494 59092 12/26 DBT CRD 1342 12/23/23 DSX8AA9C 160.40-</t>
  </si>
  <si>
    <t>12/29 E CCD TERRY FORD 12/29 EFSLLC Wex Inc 461.28-</t>
  </si>
  <si>
    <t>12/29 T to Shelia and Terry 12/29 Transfer from Terrys Trucking 1,000.00-</t>
  </si>
  <si>
    <t>1/02 AT Edmonton State Bank 1/02 ATM W/D 1008 12/30/23 00006450 100.00-</t>
  </si>
  <si>
    <t>1/02 PO DOLLAR GENERAL #12616 1/02 POS DEB 1257 12/31/23 00173395 12.25-</t>
  </si>
  <si>
    <t>1/02 PO ELY DRUGS MEDICA 1/02 POS DEB 0952 12/30/23 00264993 25.00-</t>
  </si>
  <si>
    <t>1/02 PO LOWE S #1796 1/02 POS DEB 1117 12/30/23 11573016 449.99-</t>
  </si>
  <si>
    <t>1/05 EF CCD TERRY FORD 1/05 EFSLLC Wex Inc 1,166.92-</t>
  </si>
  <si>
    <t>1/05 DB APPLE.COM/BILL 1/05 DBT CRD 0618 01/05/24 DSREYC8B .99-</t>
  </si>
  <si>
    <t>1/05 Tr to Shelia and Terry 1/05 Transfer from Terrys Trucking 1,000.00-</t>
  </si>
  <si>
    <t>1/08 PO Speedway 1/08 POS DEB 1541 01/05/24 00925741 48.00-</t>
  </si>
  <si>
    <t>1/08 PO Wal-Mart Super Center 1/08 POS DEB 1346 01/06/24 92390287 207.47-</t>
  </si>
  <si>
    <t>1/08 DB TJ HEALTH PATIENT PORT 1/08 DBT CRD 1121 01/05/24 DSINRK3V 242.75-</t>
  </si>
  <si>
    <t>1/08 DB LEGALSHIELD *MEMBRSHIP 1/08 DBT CRD 0434 01/06/24 DSKJUTFS 32.95-</t>
  </si>
  <si>
    <t>1/08 Tr to SAVINGS 8 1/08 Transfer from Terrys Trucking 550.00-</t>
  </si>
  <si>
    <t>1/09 ON WEB 1/09 ONLINE PMT CAPITAL ONE 90.00-</t>
  </si>
  <si>
    <t>1/10 Se CHECK REGISTER 1/10 Service Charge 8.00-SC</t>
  </si>
  <si>
    <t>1/12 DB TOTAL TRUCK PARTS 1/12 DBT CRD 1632 01/11/24 DSHW8MTN 241.47-</t>
  </si>
  <si>
    <t>1/12 EF CCD TERRY FORD 1/12 EFSLLC Wex Inc 1,061.72-</t>
  </si>
  <si>
    <t>1/12 DB SXM*SIRIUSXM.COM/ACCT 1/12 DBT CRD 1029 01/12/24 DSYD8SSE 50.23-</t>
  </si>
  <si>
    <t>1/12 Tr to Shelia and Terry 1/12 Transfer from Terrys Trucking 1,000.00-</t>
  </si>
  <si>
    <t>1/16 PO NNT RURAL KING GLAS001035 1/16 POS DEB 1216 01/13/24 41101396 39.97-</t>
  </si>
  <si>
    <t>1/16 PO WM SUPERC Wal-Mart Sup 1/16 POS DEB 1315 01/13/24 13111698 96.30-</t>
  </si>
  <si>
    <t>1/16 IN PPD 8007367311 1/16 INS. DRAFT AMERICAN-AMICABL 68.74-</t>
  </si>
  <si>
    <t>1/19 EF CCD TERRY FORD 1/19 EFSLLC Wex Inc 894.55-</t>
  </si>
  <si>
    <t>1/19 Tr to Shelia and Terry 1/19 Transfer from Terrys Trucking 900.00-</t>
  </si>
  <si>
    <t>1/22 PO DOLLAR GENERAL #12616 1/22 POS DEB 1247 01/21/24 00176193 17.40-</t>
  </si>
  <si>
    <t>1/23 DB SQ *TIPTON TRUCK &amp; TRA 1/23 DBT CRD 1556 01/22/24 DSL7CKWM 53.00-</t>
  </si>
  <si>
    <t>1/23 80 CCD TERRY FORD 1/23 8007737277 PREPASS 17.65-</t>
  </si>
  <si>
    <t>1/24 DB SQ *GRAYSON TRUCK &amp; TR 1/24 DBT CRD 2300 01/24/24 DSVX9IMY 169.60-</t>
  </si>
  <si>
    <t>1/26 Tr to Ford F150 1/26 Transfer from Terrys Trucking 229.27-</t>
  </si>
  <si>
    <t>1/26 Tr to international Truck 1/26 Transfer from Terrys Trucking 274.31-</t>
  </si>
  <si>
    <t>1/26 AT Edmonton State Bank 1/26 ATM W/D 1339 01/26/24 00004270 150.00-</t>
  </si>
  <si>
    <t>1/26 EF CCD TERRY FORD 1/26 EFSLLC Wex Inc 636.99-</t>
  </si>
  <si>
    <t>1/26 Tr to Shelia and Terry 1/26 Transfer from Terrys Trucking 1,000.00-</t>
  </si>
  <si>
    <t>1/29 Tr  1/29 Transfer from Terrys Trucking 200.00-</t>
  </si>
  <si>
    <t>2/02 EF CCD TERRY FORD 2/02 EFSLLC Wex Inc 1,257.03-</t>
  </si>
  <si>
    <t>2/02 Tr to Shelia and Terry 2/02 Transfer from Terrys Trucking 1,000.00-</t>
  </si>
  <si>
    <t>2/05 PO Speedway 2/05 POS DEB 1512 02/02/24 00943182 49.75-</t>
  </si>
  <si>
    <t>2/05 DB TOTAL TRUCK PARTS 2/05 DBT CRD 1352 02/02/24 DSFPDTZ7 18.71-</t>
  </si>
  <si>
    <t>2/05 DB TJ HEALTH PATIENT PORT 2/05 DBT CRD 0934 02/04/24 DSYHUQEC 242.75-</t>
  </si>
  <si>
    <t>2/05 MO WEB 2/05 MOBILE PMT CAPITAL ONE 350.00-</t>
  </si>
  <si>
    <t>2/05 DB APPLE.COM/BILL 2/05 DBT CRD 0617 02/05/24 DSY9FM0Z .99-</t>
  </si>
  <si>
    <t>2/07 DB LEGALSHIELD *MEMBRSHIP 2/07 DBT CRD 0431 02/06/24 DSOX6SOW 32.95-</t>
  </si>
  <si>
    <t>2/09 PO Best One Best One Tir 2/09 POS DEB 1140 02/09/24 11443223 349.80-</t>
  </si>
  <si>
    <t>2/09 DB TOTAL TRUCK PARTS 2/09 DBT CRD 1711 02/08/24 DSSSQ8RP 18.71-</t>
  </si>
  <si>
    <t>2/09 EF CCD TERRY FORD 2/09 EFSLLC Wex Inc 760.31-</t>
  </si>
  <si>
    <t>2/09 Tr to Shelia and Terry 2/09 Transfer from Terrys Trucking 1,000.00-</t>
  </si>
  <si>
    <t>2/09 Se  2/09 Service Charge 8.00-SC</t>
  </si>
  <si>
    <t>1/10 Se CHECK REGISTER 1/10 Service Charge 8.00-</t>
  </si>
  <si>
    <t>10/10 S CHECK REGISTER 10/10 Service Charge 8.00-</t>
  </si>
  <si>
    <t>11/10 S 11/13 POS DEB 1123 11/11/23 11226899 185.35- 11/10 Service Charge 8.00-</t>
  </si>
  <si>
    <t>2/09 Se  2/09 Service Charge 8.00-</t>
  </si>
  <si>
    <t>Gross Wages &amp; Salaries</t>
  </si>
  <si>
    <t>Supplies</t>
  </si>
  <si>
    <t>Utilities/Telephone</t>
  </si>
  <si>
    <t>Vehicle Gasoline/Oil</t>
  </si>
  <si>
    <t>Repairs &amp; Maintenance</t>
  </si>
  <si>
    <t>Insurance</t>
  </si>
  <si>
    <t>Current Taxes</t>
  </si>
  <si>
    <t>Other Secured Debts</t>
  </si>
  <si>
    <t>Other Expenses</t>
  </si>
  <si>
    <t>Personal</t>
  </si>
  <si>
    <t>Legal</t>
  </si>
  <si>
    <t>Healthcare</t>
  </si>
  <si>
    <t>Prepass</t>
  </si>
  <si>
    <t>Big Truck Pmt</t>
  </si>
  <si>
    <t>1/29 Tr  1/29 Transfer from Terrys Trucking to Shelia and Terry 200.00-</t>
  </si>
  <si>
    <t>Bank Charges</t>
  </si>
  <si>
    <t>9/11 Se 9/11 DBT CRD 1431 09/08/23 DSEONMYP Best Care Medical Clin 73.50-</t>
  </si>
  <si>
    <t>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</si>
</sst>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0"/>
      <color theme="1"/>
      <name val="Univers"/>
      <family val="2"/>
    </font>
    <font>
      <sz val="10"/>
      <color theme="1"/>
      <name val="Univer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Univers"/>
      <family val="2"/>
    </font>
    <font>
      <b/>
      <sz val="13"/>
      <color theme="3"/>
      <name val="Univers"/>
      <family val="2"/>
    </font>
    <font>
      <b/>
      <sz val="11"/>
      <color theme="3"/>
      <name val="Univers"/>
      <family val="2"/>
    </font>
    <font>
      <sz val="10"/>
      <color rgb="FF006100"/>
      <name val="Univers"/>
      <family val="2"/>
    </font>
    <font>
      <sz val="10"/>
      <color rgb="FF9C0006"/>
      <name val="Univers"/>
      <family val="2"/>
    </font>
    <font>
      <sz val="10"/>
      <color rgb="FF9C5700"/>
      <name val="Univers"/>
      <family val="2"/>
    </font>
    <font>
      <sz val="10"/>
      <color rgb="FF3F3F76"/>
      <name val="Univers"/>
      <family val="2"/>
    </font>
    <font>
      <b/>
      <sz val="10"/>
      <color rgb="FF3F3F3F"/>
      <name val="Univers"/>
      <family val="2"/>
    </font>
    <font>
      <b/>
      <sz val="10"/>
      <color rgb="FFFA7D00"/>
      <name val="Univers"/>
      <family val="2"/>
    </font>
    <font>
      <sz val="10"/>
      <color rgb="FFFA7D00"/>
      <name val="Univers"/>
      <family val="2"/>
    </font>
    <font>
      <b/>
      <sz val="10"/>
      <color theme="0"/>
      <name val="Univers"/>
      <family val="2"/>
    </font>
    <font>
      <sz val="10"/>
      <color rgb="FFFF0000"/>
      <name val="Univers"/>
      <family val="2"/>
    </font>
    <font>
      <i/>
      <sz val="10"/>
      <color rgb="FF7F7F7F"/>
      <name val="Univers"/>
      <family val="2"/>
    </font>
    <font>
      <b/>
      <sz val="10"/>
      <color theme="1"/>
      <name val="Univers"/>
      <family val="2"/>
    </font>
    <font>
      <sz val="10"/>
      <color theme="0"/>
      <name val="Univers"/>
      <family val="2"/>
    </font>
    <font>
      <sz val="8"/>
      <name val="Univers"/>
      <family val="2"/>
    </font>
    <font>
      <strike/>
      <sz val="10"/>
      <color theme="1"/>
      <name val="Univer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44" fontId="0" fillId="0" borderId="0" xfId="1" applyFont="1"/>
    <xf numFmtId="164" fontId="0" fillId="0" borderId="0" xfId="0" applyNumberFormat="1"/>
    <xf numFmtId="44" fontId="19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nivers"/>
        <family val="2"/>
        <scheme val="none"/>
      </font>
      <numFmt numFmtId="34" formatCode="_(&quot;$&quot;* #,##0.00_);_(&quot;$&quot;* \(#,##0.00\);_(&quot;$&quot;* &quot;-&quot;??_);_(@_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L10:P192" totalsRowShown="0">
  <autoFilter ref="L10:P192" xr:uid="{00000000-0009-0000-0100-000001000000}"/>
  <sortState xmlns:xlrd2="http://schemas.microsoft.com/office/spreadsheetml/2017/richdata2" ref="L11:O11">
    <sortCondition ref="M10:M11"/>
  </sortState>
  <tableColumns count="5">
    <tableColumn id="1" xr3:uid="{00000000-0010-0000-0000-000001000000}" name="Column1"/>
    <tableColumn id="2" xr3:uid="{00000000-0010-0000-0000-000002000000}" name="Column2" dataDxfId="2">
      <calculatedColumnFormula>IF(OR(MID(Table1[[#This Row],[Column1]],2,1)="/",MID(Table1[[#This Row],[Column1]],3,1)="/"),_xlfn.TEXTBEFORE(Table1[[#This Row],[Column1]]," ",1),"")</calculatedColumnFormula>
    </tableColumn>
    <tableColumn id="3" xr3:uid="{00000000-0010-0000-0000-000003000000}" name="Column3" dataDxfId="1" dataCellStyle="Currency">
      <calculatedColumnFormula>IF(OR(MID(Table1[[#This Row],[Column1]],2,1)="/",MID(Table1[[#This Row],[Column1]],3,1)="/"),VALUE("-"&amp;SUBSTITUTE(_xlfn.TEXTAFTER(L11," ",LEN(L11)-LEN(SUBSTITUTE(L11," ",""))),"-","")))</calculatedColumnFormula>
    </tableColumn>
    <tableColumn id="4" xr3:uid="{00000000-0010-0000-0000-000004000000}" name="Column4" dataDxfId="0">
      <calculatedColumnFormula>IF(OR(MID(Table1[[#This Row],[Column1]],2,1)="/",MID(Table1[[#This Row],[Column1]],3,1)="/"),SUBSTITUTE(SUBSTITUTE(L11,M11,""),_xlfn.TEXTAFTER(L11," ",LEN(L11)-LEN(SUBSTITUTE(L11," ",""))),""))</calculatedColumnFormula>
    </tableColumn>
    <tableColumn id="6" xr3:uid="{00000000-0010-0000-0000-000006000000}" name="Column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B509" totalsRowShown="0">
  <autoFilter ref="A3:B509" xr:uid="{00000000-0009-0000-0100-000002000000}"/>
  <tableColumns count="2">
    <tableColumn id="1" xr3:uid="{00000000-0010-0000-0100-000001000000}" name="Column1"/>
    <tableColumn id="2" xr3:uid="{00000000-0010-0000-0100-000002000000}" name="Column2">
      <calculatedColumnFormula>IF(OR(MID(A4,2,1)="/",MID(A4,3,1)="/"),LEFT(A4,7)&amp;" "&amp;A5&amp;" "&amp;SUBSTITUTE(A4,LEFT(A4,7)&amp;" "&amp;A5,""),"")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40"/>
  <sheetViews>
    <sheetView tabSelected="1" topLeftCell="M1" zoomScaleNormal="100" workbookViewId="0">
      <selection activeCell="S25" sqref="S25"/>
    </sheetView>
  </sheetViews>
  <sheetFormatPr defaultRowHeight="12.75" x14ac:dyDescent="0.2"/>
  <cols>
    <col min="1" max="1" width="59.7109375" bestFit="1" customWidth="1"/>
    <col min="2" max="2" width="53" bestFit="1" customWidth="1"/>
    <col min="7" max="7" width="11.28515625" bestFit="1" customWidth="1"/>
    <col min="8" max="8" width="10.85546875" bestFit="1" customWidth="1"/>
    <col min="9" max="9" width="23" bestFit="1" customWidth="1"/>
    <col min="12" max="12" width="79.85546875" bestFit="1" customWidth="1"/>
    <col min="13" max="13" width="11.140625" customWidth="1"/>
    <col min="14" max="14" width="13.85546875" style="1" customWidth="1"/>
    <col min="15" max="15" width="65.5703125" bestFit="1" customWidth="1"/>
    <col min="16" max="16" width="19.85546875" customWidth="1"/>
    <col min="18" max="18" width="23" bestFit="1" customWidth="1"/>
    <col min="19" max="19" width="11.85546875" style="1" bestFit="1" customWidth="1"/>
    <col min="20" max="20" width="11.85546875" bestFit="1" customWidth="1"/>
    <col min="21" max="21" width="22" bestFit="1" customWidth="1"/>
  </cols>
  <sheetData>
    <row r="1" spans="1:21" x14ac:dyDescent="0.2">
      <c r="I1" t="s">
        <v>490</v>
      </c>
    </row>
    <row r="2" spans="1:21" x14ac:dyDescent="0.2">
      <c r="I2" t="s">
        <v>491</v>
      </c>
    </row>
    <row r="3" spans="1:21" x14ac:dyDescent="0.2">
      <c r="A3" t="s">
        <v>15</v>
      </c>
      <c r="B3" t="s">
        <v>16</v>
      </c>
      <c r="E3" t="s">
        <v>193</v>
      </c>
      <c r="I3" t="s">
        <v>479</v>
      </c>
    </row>
    <row r="4" spans="1:21" x14ac:dyDescent="0.2">
      <c r="A4" t="s">
        <v>220</v>
      </c>
      <c r="B4" t="str">
        <f>IF(OR(MID(A4,2,1)="/",MID(A4,3,1)="/"),LEFT(A4,7)&amp;" "&amp;A5&amp;" "&amp;SUBSTITUTE(A4,LEFT(A4,7)&amp;" "&amp;A5,""),"")</f>
        <v>8/11 DB BB OF GLENDALE #88 8/11 DBT CRD 1721 08/10/23 DSOBHL0K 91.30-</v>
      </c>
      <c r="E4" t="s">
        <v>193</v>
      </c>
      <c r="I4" t="s">
        <v>492</v>
      </c>
    </row>
    <row r="5" spans="1:21" x14ac:dyDescent="0.2">
      <c r="A5" t="s">
        <v>221</v>
      </c>
      <c r="B5" t="str">
        <f t="shared" ref="B5:B68" si="0">IF(OR(MID(A5,2,1)="/",MID(A5,3,1)="/"),LEFT(A5,7)&amp;" "&amp;A6&amp;" "&amp;SUBSTITUTE(A5,LEFT(A5,7)&amp;" "&amp;A6,""),"")</f>
        <v/>
      </c>
      <c r="E5" t="s">
        <v>193</v>
      </c>
      <c r="I5" t="s">
        <v>480</v>
      </c>
    </row>
    <row r="6" spans="1:21" x14ac:dyDescent="0.2">
      <c r="A6" t="s">
        <v>146</v>
      </c>
      <c r="B6" t="str">
        <f t="shared" si="0"/>
        <v/>
      </c>
      <c r="E6" t="s">
        <v>193</v>
      </c>
      <c r="I6" t="s">
        <v>481</v>
      </c>
    </row>
    <row r="7" spans="1:21" x14ac:dyDescent="0.2">
      <c r="A7" t="s">
        <v>222</v>
      </c>
      <c r="B7" t="str">
        <f t="shared" si="0"/>
        <v>8/11 EF CCD TERRY FORD 8/11 EFSLLC Wex Inc 1,153.07-</v>
      </c>
      <c r="E7" t="s">
        <v>193</v>
      </c>
      <c r="I7" t="s">
        <v>482</v>
      </c>
    </row>
    <row r="8" spans="1:21" x14ac:dyDescent="0.2">
      <c r="A8" t="s">
        <v>8</v>
      </c>
      <c r="B8" t="str">
        <f t="shared" si="0"/>
        <v/>
      </c>
      <c r="E8" t="s">
        <v>193</v>
      </c>
      <c r="I8" t="s">
        <v>483</v>
      </c>
    </row>
    <row r="9" spans="1:21" x14ac:dyDescent="0.2">
      <c r="A9" t="s">
        <v>223</v>
      </c>
      <c r="B9" t="str">
        <f t="shared" si="0"/>
        <v>8/11 Tr to Shelia and Terry 8/11 Transfer from Terrys Trucking 1,000.00-</v>
      </c>
      <c r="E9" t="s">
        <v>193</v>
      </c>
      <c r="I9" t="s">
        <v>484</v>
      </c>
    </row>
    <row r="10" spans="1:21" x14ac:dyDescent="0.2">
      <c r="A10" t="s">
        <v>4</v>
      </c>
      <c r="B10" t="str">
        <f t="shared" si="0"/>
        <v/>
      </c>
      <c r="E10" t="s">
        <v>193</v>
      </c>
      <c r="I10" t="s">
        <v>485</v>
      </c>
      <c r="L10" t="s">
        <v>15</v>
      </c>
      <c r="M10" t="s">
        <v>16</v>
      </c>
      <c r="N10" s="1" t="s">
        <v>17</v>
      </c>
      <c r="O10" t="s">
        <v>18</v>
      </c>
      <c r="P10" t="s">
        <v>37</v>
      </c>
    </row>
    <row r="11" spans="1:21" x14ac:dyDescent="0.2">
      <c r="A11" t="s">
        <v>224</v>
      </c>
      <c r="B11" t="str">
        <f t="shared" si="0"/>
        <v>8/15 PO TRACTOR-SUPPLY-CO #0248 8/15 POS DEB 1142 08/15/23 00918626 23.30-</v>
      </c>
      <c r="E11" t="s">
        <v>193</v>
      </c>
      <c r="I11" t="s">
        <v>486</v>
      </c>
      <c r="L11" t="s">
        <v>429</v>
      </c>
      <c r="M11" t="str">
        <f>IF(OR(MID(Table1[[#This Row],[Column1]],2,1)="/",MID(Table1[[#This Row],[Column1]],3,1)="/"),_xlfn.TEXTBEFORE(Table1[[#This Row],[Column1]]," ",1),"")</f>
        <v>1/02</v>
      </c>
      <c r="N11" s="1">
        <f>IF(OR(MID(Table1[[#This Row],[Column1]],2,1)="/",MID(Table1[[#This Row],[Column1]],3,1)="/"),VALUE("-"&amp;SUBSTITUTE(_xlfn.TEXTAFTER(L11," ",LEN(L11)-LEN(SUBSTITUTE(L11," ",""))),"-","")))</f>
        <v>-100</v>
      </c>
      <c r="O11" t="str">
        <f>IF(OR(MID(Table1[[#This Row],[Column1]],2,1)="/",MID(Table1[[#This Row],[Column1]],3,1)="/"),SUBSTITUTE(SUBSTITUTE(L11,M11,""),_xlfn.TEXTAFTER(L11," ",LEN(L11)-LEN(SUBSTITUTE(L11," ",""))),""))</f>
        <v xml:space="preserve"> AT Edmonton State Bank  ATM W/D 1008 12/30/23 00006450 </v>
      </c>
    </row>
    <row r="12" spans="1:21" x14ac:dyDescent="0.2">
      <c r="A12" t="s">
        <v>225</v>
      </c>
      <c r="B12" t="str">
        <f t="shared" si="0"/>
        <v/>
      </c>
      <c r="E12" t="s">
        <v>193</v>
      </c>
      <c r="I12" t="s">
        <v>487</v>
      </c>
      <c r="L12" t="s">
        <v>430</v>
      </c>
      <c r="M12" t="str">
        <f>IF(OR(MID(Table1[[#This Row],[Column1]],2,1)="/",MID(Table1[[#This Row],[Column1]],3,1)="/"),_xlfn.TEXTBEFORE(Table1[[#This Row],[Column1]]," ",1),"")</f>
        <v>1/02</v>
      </c>
      <c r="N12" s="1">
        <f>IF(OR(MID(Table1[[#This Row],[Column1]],2,1)="/",MID(Table1[[#This Row],[Column1]],3,1)="/"),VALUE("-"&amp;SUBSTITUTE(_xlfn.TEXTAFTER(L12," ",LEN(L12)-LEN(SUBSTITUTE(L12," ",""))),"-","")))</f>
        <v>-12.25</v>
      </c>
      <c r="O12" t="str">
        <f>IF(OR(MID(Table1[[#This Row],[Column1]],2,1)="/",MID(Table1[[#This Row],[Column1]],3,1)="/"),SUBSTITUTE(SUBSTITUTE(L12,M12,""),_xlfn.TEXTAFTER(L12," ",LEN(L12)-LEN(SUBSTITUTE(L12," ",""))),""))</f>
        <v xml:space="preserve"> PO DOLLAR GENERAL #12616  POS DEB 1257 12/31/23 00173395 </v>
      </c>
    </row>
    <row r="13" spans="1:21" x14ac:dyDescent="0.2">
      <c r="A13" t="s">
        <v>226</v>
      </c>
      <c r="B13" t="str">
        <f t="shared" si="0"/>
        <v/>
      </c>
      <c r="E13" t="s">
        <v>193</v>
      </c>
      <c r="I13" t="s">
        <v>488</v>
      </c>
      <c r="L13" t="s">
        <v>431</v>
      </c>
      <c r="M13" t="str">
        <f>IF(OR(MID(Table1[[#This Row],[Column1]],2,1)="/",MID(Table1[[#This Row],[Column1]],3,1)="/"),_xlfn.TEXTBEFORE(Table1[[#This Row],[Column1]]," ",1),"")</f>
        <v>1/02</v>
      </c>
      <c r="N13" s="1">
        <f>IF(OR(MID(Table1[[#This Row],[Column1]],2,1)="/",MID(Table1[[#This Row],[Column1]],3,1)="/"),VALUE("-"&amp;SUBSTITUTE(_xlfn.TEXTAFTER(L13," ",LEN(L13)-LEN(SUBSTITUTE(L13," ",""))),"-","")))</f>
        <v>-25</v>
      </c>
      <c r="O13" t="str">
        <f>IF(OR(MID(Table1[[#This Row],[Column1]],2,1)="/",MID(Table1[[#This Row],[Column1]],3,1)="/"),SUBSTITUTE(SUBSTITUTE(L13,M13,""),_xlfn.TEXTAFTER(L13," ",LEN(L13)-LEN(SUBSTITUTE(L13," ",""))),""))</f>
        <v xml:space="preserve"> PO ELY DRUGS MEDICA  POS DEB 0952 12/30/23 00264993 </v>
      </c>
      <c r="P13" t="s">
        <v>490</v>
      </c>
      <c r="R13" t="s">
        <v>490</v>
      </c>
      <c r="S13" s="1">
        <f>SUMIF(Table1[[#All],[Column5]],R13,Table1[[#All],[Column3]])</f>
        <v>-1990.27</v>
      </c>
      <c r="T13" s="2">
        <f>S13/6</f>
        <v>-331.71166666666664</v>
      </c>
      <c r="U13" t="s">
        <v>487</v>
      </c>
    </row>
    <row r="14" spans="1:21" x14ac:dyDescent="0.2">
      <c r="A14" t="s">
        <v>39</v>
      </c>
      <c r="B14" t="str">
        <f t="shared" si="0"/>
        <v/>
      </c>
      <c r="E14" t="s">
        <v>193</v>
      </c>
      <c r="I14" t="s">
        <v>489</v>
      </c>
      <c r="L14" t="s">
        <v>432</v>
      </c>
      <c r="M14" t="str">
        <f>IF(OR(MID(Table1[[#This Row],[Column1]],2,1)="/",MID(Table1[[#This Row],[Column1]],3,1)="/"),_xlfn.TEXTBEFORE(Table1[[#This Row],[Column1]]," ",1),"")</f>
        <v>1/02</v>
      </c>
      <c r="N14" s="1">
        <f>IF(OR(MID(Table1[[#This Row],[Column1]],2,1)="/",MID(Table1[[#This Row],[Column1]],3,1)="/"),VALUE("-"&amp;SUBSTITUTE(_xlfn.TEXTAFTER(L14," ",LEN(L14)-LEN(SUBSTITUTE(L14," ",""))),"-","")))</f>
        <v>-449.99</v>
      </c>
      <c r="O14" t="str">
        <f>IF(OR(MID(Table1[[#This Row],[Column1]],2,1)="/",MID(Table1[[#This Row],[Column1]],3,1)="/"),SUBSTITUTE(SUBSTITUTE(L14,M14,""),_xlfn.TEXTAFTER(L14," ",LEN(L14)-LEN(SUBSTITUTE(L14," ",""))),""))</f>
        <v xml:space="preserve"> PO LOWE S #1796  POS DEB 1117 12/30/23 11573016 </v>
      </c>
      <c r="R14" t="s">
        <v>491</v>
      </c>
      <c r="S14" s="1">
        <f>SUMIF(Table1[[#All],[Column5]],R14,Table1[[#All],[Column3]])</f>
        <v>-2335.1700000000005</v>
      </c>
      <c r="T14" s="2">
        <f t="shared" ref="T14:T27" si="1">S14/6</f>
        <v>-389.19500000000011</v>
      </c>
      <c r="U14" t="s">
        <v>487</v>
      </c>
    </row>
    <row r="15" spans="1:21" x14ac:dyDescent="0.2">
      <c r="A15" t="s">
        <v>227</v>
      </c>
      <c r="B15" t="str">
        <f t="shared" si="0"/>
        <v>8/15 PO Wal-Mart Super Center 8/15 POS DEB 1126 08/15/23 48835763 106.00-</v>
      </c>
      <c r="E15" t="s">
        <v>193</v>
      </c>
      <c r="I15" t="s">
        <v>494</v>
      </c>
      <c r="L15" t="s">
        <v>434</v>
      </c>
      <c r="M15" t="str">
        <f>IF(OR(MID(Table1[[#This Row],[Column1]],2,1)="/",MID(Table1[[#This Row],[Column1]],3,1)="/"),_xlfn.TEXTBEFORE(Table1[[#This Row],[Column1]]," ",1),"")</f>
        <v>1/05</v>
      </c>
      <c r="N15" s="1">
        <f>IF(OR(MID(Table1[[#This Row],[Column1]],2,1)="/",MID(Table1[[#This Row],[Column1]],3,1)="/"),VALUE("-"&amp;SUBSTITUTE(_xlfn.TEXTAFTER(L15," ",LEN(L15)-LEN(SUBSTITUTE(L15," ",""))),"-","")))</f>
        <v>-0.99</v>
      </c>
      <c r="O15" t="str">
        <f>IF(OR(MID(Table1[[#This Row],[Column1]],2,1)="/",MID(Table1[[#This Row],[Column1]],3,1)="/"),SUBSTITUTE(SUBSTITUTE(L15,M15,""),_xlfn.TEXTAFTER(L15," ",LEN(L15)-LEN(SUBSTITUTE(L15," ",""))),""))</f>
        <v xml:space="preserve"> DB APPLE.COM/BILL  DBT CRD 0618 0/24 DSREYC8B </v>
      </c>
      <c r="R15" t="s">
        <v>479</v>
      </c>
      <c r="S15" s="1">
        <f>SUMIF(Table1[[#All],[Column5]],R15,Table1[[#All],[Column3]])</f>
        <v>0</v>
      </c>
      <c r="T15" s="2">
        <f t="shared" si="1"/>
        <v>0</v>
      </c>
    </row>
    <row r="16" spans="1:21" x14ac:dyDescent="0.2">
      <c r="A16" t="s">
        <v>109</v>
      </c>
      <c r="B16" t="str">
        <f t="shared" si="0"/>
        <v/>
      </c>
      <c r="E16" t="s">
        <v>193</v>
      </c>
      <c r="L16" t="s">
        <v>433</v>
      </c>
      <c r="M16" t="str">
        <f>IF(OR(MID(Table1[[#This Row],[Column1]],2,1)="/",MID(Table1[[#This Row],[Column1]],3,1)="/"),_xlfn.TEXTBEFORE(Table1[[#This Row],[Column1]]," ",1),"")</f>
        <v>1/05</v>
      </c>
      <c r="N16" s="1">
        <f>IF(OR(MID(Table1[[#This Row],[Column1]],2,1)="/",MID(Table1[[#This Row],[Column1]],3,1)="/"),VALUE("-"&amp;SUBSTITUTE(_xlfn.TEXTAFTER(L16," ",LEN(L16)-LEN(SUBSTITUTE(L16," ",""))),"-","")))</f>
        <v>-1166.92</v>
      </c>
      <c r="O16" t="str">
        <f>IF(OR(MID(Table1[[#This Row],[Column1]],2,1)="/",MID(Table1[[#This Row],[Column1]],3,1)="/"),SUBSTITUTE(SUBSTITUTE(L16,M16,""),_xlfn.TEXTAFTER(L16," ",LEN(L16)-LEN(SUBSTITUTE(L16," ",""))),""))</f>
        <v xml:space="preserve"> EF CCD TERRY FORD  EFSLLC Wex Inc </v>
      </c>
      <c r="P16" t="s">
        <v>482</v>
      </c>
      <c r="R16" t="s">
        <v>492</v>
      </c>
      <c r="S16" s="1">
        <f>SUMIF(Table1[[#All],[Column5]],R16,Table1[[#All],[Column3]])</f>
        <v>-1371.55</v>
      </c>
      <c r="T16" s="2">
        <f t="shared" si="1"/>
        <v>-228.59166666666667</v>
      </c>
      <c r="U16" t="s">
        <v>496</v>
      </c>
    </row>
    <row r="17" spans="1:21" x14ac:dyDescent="0.2">
      <c r="A17" t="s">
        <v>110</v>
      </c>
      <c r="B17" t="str">
        <f t="shared" si="0"/>
        <v/>
      </c>
      <c r="E17" t="s">
        <v>193</v>
      </c>
      <c r="L17" t="s">
        <v>435</v>
      </c>
      <c r="M17" t="str">
        <f>IF(OR(MID(Table1[[#This Row],[Column1]],2,1)="/",MID(Table1[[#This Row],[Column1]],3,1)="/"),_xlfn.TEXTBEFORE(Table1[[#This Row],[Column1]]," ",1),"")</f>
        <v>1/05</v>
      </c>
      <c r="N17" s="1">
        <f>IF(OR(MID(Table1[[#This Row],[Column1]],2,1)="/",MID(Table1[[#This Row],[Column1]],3,1)="/"),VALUE("-"&amp;SUBSTITUTE(_xlfn.TEXTAFTER(L17," ",LEN(L17)-LEN(SUBSTITUTE(L17," ",""))),"-","")))</f>
        <v>-1000</v>
      </c>
      <c r="O17" t="str">
        <f>IF(OR(MID(Table1[[#This Row],[Column1]],2,1)="/",MID(Table1[[#This Row],[Column1]],3,1)="/"),SUBSTITUTE(SUBSTITUTE(L17,M17,""),_xlfn.TEXTAFTER(L17," ",LEN(L17)-LEN(SUBSTITUTE(L17," ",""))),""))</f>
        <v xml:space="preserve"> Tr to Shelia and Terry  Transfer from Terrys Trucking </v>
      </c>
      <c r="P17" t="s">
        <v>488</v>
      </c>
      <c r="R17" t="s">
        <v>480</v>
      </c>
      <c r="S17" s="1">
        <f>SUMIF(Table1[[#All],[Column5]],R17,Table1[[#All],[Column3]])</f>
        <v>-124.08</v>
      </c>
      <c r="T17" s="2">
        <f t="shared" si="1"/>
        <v>-20.68</v>
      </c>
      <c r="U17" t="s">
        <v>480</v>
      </c>
    </row>
    <row r="18" spans="1:21" x14ac:dyDescent="0.2">
      <c r="A18" t="s">
        <v>39</v>
      </c>
      <c r="B18" t="str">
        <f t="shared" si="0"/>
        <v/>
      </c>
      <c r="E18" t="s">
        <v>193</v>
      </c>
      <c r="L18" t="s">
        <v>439</v>
      </c>
      <c r="M18" t="str">
        <f>IF(OR(MID(Table1[[#This Row],[Column1]],2,1)="/",MID(Table1[[#This Row],[Column1]],3,1)="/"),_xlfn.TEXTBEFORE(Table1[[#This Row],[Column1]]," ",1),"")</f>
        <v>1/08</v>
      </c>
      <c r="N18" s="1">
        <f>IF(OR(MID(Table1[[#This Row],[Column1]],2,1)="/",MID(Table1[[#This Row],[Column1]],3,1)="/"),VALUE("-"&amp;SUBSTITUTE(_xlfn.TEXTAFTER(L18," ",LEN(L18)-LEN(SUBSTITUTE(L18," ",""))),"-","")))</f>
        <v>-32.950000000000003</v>
      </c>
      <c r="O18" t="str">
        <f>IF(OR(MID(Table1[[#This Row],[Column1]],2,1)="/",MID(Table1[[#This Row],[Column1]],3,1)="/"),SUBSTITUTE(SUBSTITUTE(L18,M18,""),_xlfn.TEXTAFTER(L18," ",LEN(L18)-LEN(SUBSTITUTE(L18," ",""))),""))</f>
        <v xml:space="preserve"> DB LEGALSHIELD *MEMBRSHIP  DBT CRD 0434 01/06/24 DSKJUTFS </v>
      </c>
      <c r="P18" t="s">
        <v>489</v>
      </c>
      <c r="R18" t="s">
        <v>481</v>
      </c>
      <c r="S18" s="1">
        <f>SUMIF(Table1[[#All],[Column5]],R18,Table1[[#All],[Column3]])</f>
        <v>-723.19999999999993</v>
      </c>
      <c r="T18" s="2">
        <f t="shared" si="1"/>
        <v>-120.53333333333332</v>
      </c>
      <c r="U18" t="s">
        <v>481</v>
      </c>
    </row>
    <row r="19" spans="1:21" x14ac:dyDescent="0.2">
      <c r="A19" t="s">
        <v>228</v>
      </c>
      <c r="B19" t="str">
        <f t="shared" si="0"/>
        <v>8/15 IN PPD 8/15 INS. DRAFT AMERICAN-AMICABL 68.74-</v>
      </c>
      <c r="E19" t="s">
        <v>193</v>
      </c>
      <c r="L19" t="s">
        <v>438</v>
      </c>
      <c r="M19" t="str">
        <f>IF(OR(MID(Table1[[#This Row],[Column1]],2,1)="/",MID(Table1[[#This Row],[Column1]],3,1)="/"),_xlfn.TEXTBEFORE(Table1[[#This Row],[Column1]]," ",1),"")</f>
        <v>1/08</v>
      </c>
      <c r="N19" s="1">
        <f>IF(OR(MID(Table1[[#This Row],[Column1]],2,1)="/",MID(Table1[[#This Row],[Column1]],3,1)="/"),VALUE("-"&amp;SUBSTITUTE(_xlfn.TEXTAFTER(L19," ",LEN(L19)-LEN(SUBSTITUTE(L19," ",""))),"-","")))</f>
        <v>-242.75</v>
      </c>
      <c r="O19" t="str">
        <f>IF(OR(MID(Table1[[#This Row],[Column1]],2,1)="/",MID(Table1[[#This Row],[Column1]],3,1)="/"),SUBSTITUTE(SUBSTITUTE(L19,M19,""),_xlfn.TEXTAFTER(L19," ",LEN(L19)-LEN(SUBSTITUTE(L19," ",""))),""))</f>
        <v xml:space="preserve"> DB TJ HEALTH PATIENT PORT  DBT CRD 1121 01/05/24 DSINRK3V </v>
      </c>
      <c r="P19" t="s">
        <v>490</v>
      </c>
      <c r="R19" t="s">
        <v>482</v>
      </c>
      <c r="S19" s="1">
        <f>SUMIF(Table1[[#All],[Column5]],R19,Table1[[#All],[Column3]])</f>
        <v>-26748.510000000006</v>
      </c>
      <c r="T19" s="2">
        <f t="shared" si="1"/>
        <v>-4458.0850000000009</v>
      </c>
      <c r="U19" t="s">
        <v>482</v>
      </c>
    </row>
    <row r="20" spans="1:21" x14ac:dyDescent="0.2">
      <c r="A20" t="s">
        <v>160</v>
      </c>
      <c r="B20" t="str">
        <f t="shared" si="0"/>
        <v/>
      </c>
      <c r="E20" t="s">
        <v>193</v>
      </c>
      <c r="L20" t="s">
        <v>436</v>
      </c>
      <c r="M20" t="str">
        <f>IF(OR(MID(Table1[[#This Row],[Column1]],2,1)="/",MID(Table1[[#This Row],[Column1]],3,1)="/"),_xlfn.TEXTBEFORE(Table1[[#This Row],[Column1]]," ",1),"")</f>
        <v>1/08</v>
      </c>
      <c r="N20" s="1">
        <f>IF(OR(MID(Table1[[#This Row],[Column1]],2,1)="/",MID(Table1[[#This Row],[Column1]],3,1)="/"),VALUE("-"&amp;SUBSTITUTE(_xlfn.TEXTAFTER(L20," ",LEN(L20)-LEN(SUBSTITUTE(L20," ",""))),"-","")))</f>
        <v>-48</v>
      </c>
      <c r="O20" t="str">
        <f>IF(OR(MID(Table1[[#This Row],[Column1]],2,1)="/",MID(Table1[[#This Row],[Column1]],3,1)="/"),SUBSTITUTE(SUBSTITUTE(L20,M20,""),_xlfn.TEXTAFTER(L20," ",LEN(L20)-LEN(SUBSTITUTE(L20," ",""))),""))</f>
        <v xml:space="preserve"> PO Speedway  POS DEB 1541 01/05/24 00925741 </v>
      </c>
      <c r="R20" t="s">
        <v>483</v>
      </c>
      <c r="S20" s="1">
        <f>SUMIF(Table1[[#All],[Column5]],R20,Table1[[#All],[Column3]])</f>
        <v>-2319.19</v>
      </c>
      <c r="T20" s="2">
        <f t="shared" si="1"/>
        <v>-386.53166666666669</v>
      </c>
      <c r="U20" t="s">
        <v>483</v>
      </c>
    </row>
    <row r="21" spans="1:21" x14ac:dyDescent="0.2">
      <c r="A21" t="s">
        <v>229</v>
      </c>
      <c r="B21" t="str">
        <f t="shared" si="0"/>
        <v>8/15 MO WEB 8/15 MOBILE PMT CAPITAL ONE 568.51-</v>
      </c>
      <c r="E21" t="s">
        <v>193</v>
      </c>
      <c r="L21" t="s">
        <v>437</v>
      </c>
      <c r="M21" t="str">
        <f>IF(OR(MID(Table1[[#This Row],[Column1]],2,1)="/",MID(Table1[[#This Row],[Column1]],3,1)="/"),_xlfn.TEXTBEFORE(Table1[[#This Row],[Column1]]," ",1),"")</f>
        <v>1/08</v>
      </c>
      <c r="N21" s="1">
        <f>IF(OR(MID(Table1[[#This Row],[Column1]],2,1)="/",MID(Table1[[#This Row],[Column1]],3,1)="/"),VALUE("-"&amp;SUBSTITUTE(_xlfn.TEXTAFTER(L21," ",LEN(L21)-LEN(SUBSTITUTE(L21," ",""))),"-","")))</f>
        <v>-207.47</v>
      </c>
      <c r="O21" t="str">
        <f>IF(OR(MID(Table1[[#This Row],[Column1]],2,1)="/",MID(Table1[[#This Row],[Column1]],3,1)="/"),SUBSTITUTE(SUBSTITUTE(L21,M21,""),_xlfn.TEXTAFTER(L21," ",LEN(L21)-LEN(SUBSTITUTE(L21," ",""))),""))</f>
        <v xml:space="preserve"> PO Wal-Mart Super Center  POS DEB 1346 01/06/24 92390287 </v>
      </c>
      <c r="R21" t="s">
        <v>484</v>
      </c>
      <c r="S21" s="1">
        <f>SUMIF(Table1[[#All],[Column5]],R21,Table1[[#All],[Column3]])</f>
        <v>-412.44</v>
      </c>
      <c r="T21" s="2">
        <f t="shared" si="1"/>
        <v>-68.739999999999995</v>
      </c>
      <c r="U21" t="s">
        <v>484</v>
      </c>
    </row>
    <row r="22" spans="1:21" x14ac:dyDescent="0.2">
      <c r="A22" t="s">
        <v>57</v>
      </c>
      <c r="B22" t="str">
        <f t="shared" si="0"/>
        <v/>
      </c>
      <c r="E22" t="s">
        <v>193</v>
      </c>
      <c r="L22" t="s">
        <v>440</v>
      </c>
      <c r="M22" t="str">
        <f>IF(OR(MID(Table1[[#This Row],[Column1]],2,1)="/",MID(Table1[[#This Row],[Column1]],3,1)="/"),_xlfn.TEXTBEFORE(Table1[[#This Row],[Column1]]," ",1),"")</f>
        <v>1/08</v>
      </c>
      <c r="N22" s="1">
        <f>IF(OR(MID(Table1[[#This Row],[Column1]],2,1)="/",MID(Table1[[#This Row],[Column1]],3,1)="/"),VALUE("-"&amp;SUBSTITUTE(_xlfn.TEXTAFTER(L22," ",LEN(L22)-LEN(SUBSTITUTE(L22," ",""))),"-","")))</f>
        <v>-550</v>
      </c>
      <c r="O22" t="str">
        <f>IF(OR(MID(Table1[[#This Row],[Column1]],2,1)="/",MID(Table1[[#This Row],[Column1]],3,1)="/"),SUBSTITUTE(SUBSTITUTE(L22,M22,""),_xlfn.TEXTAFTER(L22," ",LEN(L22)-LEN(SUBSTITUTE(L22," ",""))),""))</f>
        <v xml:space="preserve"> Tr to SAVINGS 8  Transfer from Terrys Trucking </v>
      </c>
      <c r="P22" t="s">
        <v>488</v>
      </c>
      <c r="R22" t="s">
        <v>485</v>
      </c>
      <c r="S22" s="1">
        <f>SUMIF(Table1[[#All],[Column5]],R22,Table1[[#All],[Column3]])</f>
        <v>-2110.33</v>
      </c>
      <c r="T22" s="2">
        <f t="shared" si="1"/>
        <v>-351.72166666666664</v>
      </c>
      <c r="U22" t="s">
        <v>485</v>
      </c>
    </row>
    <row r="23" spans="1:21" x14ac:dyDescent="0.2">
      <c r="A23" t="s">
        <v>230</v>
      </c>
      <c r="B23" t="str">
        <f t="shared" si="0"/>
        <v/>
      </c>
      <c r="E23" t="s">
        <v>193</v>
      </c>
      <c r="L23" t="s">
        <v>441</v>
      </c>
      <c r="M23" t="str">
        <f>IF(OR(MID(Table1[[#This Row],[Column1]],2,1)="/",MID(Table1[[#This Row],[Column1]],3,1)="/"),_xlfn.TEXTBEFORE(Table1[[#This Row],[Column1]]," ",1),"")</f>
        <v>1/09</v>
      </c>
      <c r="N23" s="1">
        <f>IF(OR(MID(Table1[[#This Row],[Column1]],2,1)="/",MID(Table1[[#This Row],[Column1]],3,1)="/"),VALUE("-"&amp;SUBSTITUTE(_xlfn.TEXTAFTER(L23," ",LEN(L23)-LEN(SUBSTITUTE(L23," ",""))),"-","")))</f>
        <v>-90</v>
      </c>
      <c r="O23" t="str">
        <f>IF(OR(MID(Table1[[#This Row],[Column1]],2,1)="/",MID(Table1[[#This Row],[Column1]],3,1)="/"),SUBSTITUTE(SUBSTITUTE(L23,M23,""),_xlfn.TEXTAFTER(L23," ",LEN(L23)-LEN(SUBSTITUTE(L23," ",""))),""))</f>
        <v xml:space="preserve"> ON WEB  ONLINE PMT CAPITAL ONE </v>
      </c>
      <c r="R23" t="s">
        <v>486</v>
      </c>
      <c r="S23" s="1">
        <f>SUMIF(Table1[[#All],[Column5]],R23,Table1[[#All],[Column3]])</f>
        <v>0</v>
      </c>
      <c r="T23" s="2">
        <f t="shared" si="1"/>
        <v>0</v>
      </c>
    </row>
    <row r="24" spans="1:21" x14ac:dyDescent="0.2">
      <c r="A24" t="s">
        <v>231</v>
      </c>
      <c r="B24" t="str">
        <f t="shared" si="0"/>
        <v>8/18 EF CCD TERRY FORD 8/18 EFSLLC Wex Inc 698.35-</v>
      </c>
      <c r="E24" t="s">
        <v>193</v>
      </c>
      <c r="L24" t="s">
        <v>475</v>
      </c>
      <c r="M24" t="str">
        <f>IF(OR(MID(Table1[[#This Row],[Column1]],2,1)="/",MID(Table1[[#This Row],[Column1]],3,1)="/"),_xlfn.TEXTBEFORE(Table1[[#This Row],[Column1]]," ",1),"")</f>
        <v>1/10</v>
      </c>
      <c r="N24" s="1">
        <f>IF(OR(MID(Table1[[#This Row],[Column1]],2,1)="/",MID(Table1[[#This Row],[Column1]],3,1)="/"),VALUE("-"&amp;SUBSTITUTE(_xlfn.TEXTAFTER(L24," ",LEN(L24)-LEN(SUBSTITUTE(L24," ",""))),"-","")))</f>
        <v>-8</v>
      </c>
      <c r="O24" t="str">
        <f>IF(OR(MID(Table1[[#This Row],[Column1]],2,1)="/",MID(Table1[[#This Row],[Column1]],3,1)="/"),SUBSTITUTE(SUBSTITUTE(L24,M24,""),_xlfn.TEXTAFTER(L24," ",LEN(L24)-LEN(SUBSTITUTE(L24," ",""))),""))</f>
        <v xml:space="preserve"> Se CHECK REGISTER  Service Charge </v>
      </c>
      <c r="P24" t="s">
        <v>494</v>
      </c>
      <c r="Q24" s="3"/>
      <c r="R24" t="s">
        <v>487</v>
      </c>
      <c r="S24" s="1">
        <f>SUMIF(Table1[[#All],[Column5]],R24,Table1[[#All],[Column3]])</f>
        <v>0</v>
      </c>
      <c r="T24" s="2">
        <f t="shared" si="1"/>
        <v>0</v>
      </c>
    </row>
    <row r="25" spans="1:21" x14ac:dyDescent="0.2">
      <c r="A25" t="s">
        <v>8</v>
      </c>
      <c r="B25" t="str">
        <f t="shared" si="0"/>
        <v/>
      </c>
      <c r="E25" t="s">
        <v>193</v>
      </c>
      <c r="L25" t="s">
        <v>445</v>
      </c>
      <c r="M25" t="str">
        <f>IF(OR(MID(Table1[[#This Row],[Column1]],2,1)="/",MID(Table1[[#This Row],[Column1]],3,1)="/"),_xlfn.TEXTBEFORE(Table1[[#This Row],[Column1]]," ",1),"")</f>
        <v>1/12</v>
      </c>
      <c r="N25" s="1">
        <f>IF(OR(MID(Table1[[#This Row],[Column1]],2,1)="/",MID(Table1[[#This Row],[Column1]],3,1)="/"),VALUE("-"&amp;SUBSTITUTE(_xlfn.TEXTAFTER(L25," ",LEN(L25)-LEN(SUBSTITUTE(L25," ",""))),"-","")))</f>
        <v>-50.23</v>
      </c>
      <c r="O25" t="str">
        <f>IF(OR(MID(Table1[[#This Row],[Column1]],2,1)="/",MID(Table1[[#This Row],[Column1]],3,1)="/"),SUBSTITUTE(SUBSTITUTE(L25,M25,""),_xlfn.TEXTAFTER(L25," ",LEN(L25)-LEN(SUBSTITUTE(L25," ",""))),""))</f>
        <v xml:space="preserve"> DB SXM*SIRIUSXM.COM/ACCT  DBT CRD 1029 0/24 DSYD8SSE </v>
      </c>
      <c r="R25" t="s">
        <v>488</v>
      </c>
      <c r="S25" s="1">
        <f>SUMIF(Table1[[#All],[Column5]],R25,Table1[[#All],[Column3]])</f>
        <v>-26796.350000000002</v>
      </c>
      <c r="T25" s="2">
        <f t="shared" si="1"/>
        <v>-4466.0583333333334</v>
      </c>
    </row>
    <row r="26" spans="1:21" x14ac:dyDescent="0.2">
      <c r="A26" t="s">
        <v>232</v>
      </c>
      <c r="B26" t="str">
        <f t="shared" si="0"/>
        <v>8/18 Tr to Shelia and Terry 8/18 Transfer from Terrys Trucking 1,000.00-</v>
      </c>
      <c r="E26" t="s">
        <v>193</v>
      </c>
      <c r="L26" t="s">
        <v>443</v>
      </c>
      <c r="M26" t="str">
        <f>IF(OR(MID(Table1[[#This Row],[Column1]],2,1)="/",MID(Table1[[#This Row],[Column1]],3,1)="/"),_xlfn.TEXTBEFORE(Table1[[#This Row],[Column1]]," ",1),"")</f>
        <v>1/12</v>
      </c>
      <c r="N26" s="1">
        <f>IF(OR(MID(Table1[[#This Row],[Column1]],2,1)="/",MID(Table1[[#This Row],[Column1]],3,1)="/"),VALUE("-"&amp;SUBSTITUTE(_xlfn.TEXTAFTER(L26," ",LEN(L26)-LEN(SUBSTITUTE(L26," ",""))),"-","")))</f>
        <v>-241.47</v>
      </c>
      <c r="O26" t="str">
        <f>IF(OR(MID(Table1[[#This Row],[Column1]],2,1)="/",MID(Table1[[#This Row],[Column1]],3,1)="/"),SUBSTITUTE(SUBSTITUTE(L26,M26,""),_xlfn.TEXTAFTER(L26," ",LEN(L26)-LEN(SUBSTITUTE(L26," ",""))),""))</f>
        <v xml:space="preserve"> DB TOTAL TRUCK PARTS  DBT CRD 1632 01/11/24 DSHW8MTN </v>
      </c>
      <c r="P26" t="s">
        <v>483</v>
      </c>
      <c r="R26" t="s">
        <v>489</v>
      </c>
      <c r="S26" s="1">
        <f>SUMIF(Table1[[#All],[Column5]],R26,Table1[[#All],[Column3]])</f>
        <v>-197.7</v>
      </c>
      <c r="T26" s="2">
        <f t="shared" si="1"/>
        <v>-32.949999999999996</v>
      </c>
      <c r="U26" t="s">
        <v>487</v>
      </c>
    </row>
    <row r="27" spans="1:21" x14ac:dyDescent="0.2">
      <c r="A27" t="s">
        <v>4</v>
      </c>
      <c r="B27" t="str">
        <f t="shared" si="0"/>
        <v/>
      </c>
      <c r="E27" t="s">
        <v>193</v>
      </c>
      <c r="L27" t="s">
        <v>444</v>
      </c>
      <c r="M27" t="str">
        <f>IF(OR(MID(Table1[[#This Row],[Column1]],2,1)="/",MID(Table1[[#This Row],[Column1]],3,1)="/"),_xlfn.TEXTBEFORE(Table1[[#This Row],[Column1]]," ",1),"")</f>
        <v>1/12</v>
      </c>
      <c r="N27" s="1">
        <f>IF(OR(MID(Table1[[#This Row],[Column1]],2,1)="/",MID(Table1[[#This Row],[Column1]],3,1)="/"),VALUE("-"&amp;SUBSTITUTE(_xlfn.TEXTAFTER(L27," ",LEN(L27)-LEN(SUBSTITUTE(L27," ",""))),"-","")))</f>
        <v>-1061.72</v>
      </c>
      <c r="O27" t="str">
        <f>IF(OR(MID(Table1[[#This Row],[Column1]],2,1)="/",MID(Table1[[#This Row],[Column1]],3,1)="/"),SUBSTITUTE(SUBSTITUTE(L27,M27,""),_xlfn.TEXTAFTER(L27," ",LEN(L27)-LEN(SUBSTITUTE(L27," ",""))),""))</f>
        <v xml:space="preserve"> EF CCD TERRY FORD  EFSLLC Wex Inc </v>
      </c>
      <c r="P27" t="s">
        <v>482</v>
      </c>
      <c r="R27" t="s">
        <v>494</v>
      </c>
      <c r="S27" s="1">
        <v>-48</v>
      </c>
      <c r="T27" s="2">
        <f t="shared" si="1"/>
        <v>-8</v>
      </c>
      <c r="U27" t="s">
        <v>487</v>
      </c>
    </row>
    <row r="28" spans="1:21" x14ac:dyDescent="0.2">
      <c r="A28" t="s">
        <v>233</v>
      </c>
      <c r="B28" t="str">
        <f t="shared" si="0"/>
        <v>8/21 Tr to Ford F150 8/21 Transfer from Terrys Trucking 229.27-</v>
      </c>
      <c r="E28" t="s">
        <v>193</v>
      </c>
      <c r="L28" t="s">
        <v>446</v>
      </c>
      <c r="M28" t="str">
        <f>IF(OR(MID(Table1[[#This Row],[Column1]],2,1)="/",MID(Table1[[#This Row],[Column1]],3,1)="/"),_xlfn.TEXTBEFORE(Table1[[#This Row],[Column1]]," ",1),"")</f>
        <v>1/12</v>
      </c>
      <c r="N28" s="1">
        <f>IF(OR(MID(Table1[[#This Row],[Column1]],2,1)="/",MID(Table1[[#This Row],[Column1]],3,1)="/"),VALUE("-"&amp;SUBSTITUTE(_xlfn.TEXTAFTER(L28," ",LEN(L28)-LEN(SUBSTITUTE(L28," ",""))),"-","")))</f>
        <v>-1000</v>
      </c>
      <c r="O28" t="str">
        <f>IF(OR(MID(Table1[[#This Row],[Column1]],2,1)="/",MID(Table1[[#This Row],[Column1]],3,1)="/"),SUBSTITUTE(SUBSTITUTE(L28,M28,""),_xlfn.TEXTAFTER(L28," ",LEN(L28)-LEN(SUBSTITUTE(L28," ",""))),""))</f>
        <v xml:space="preserve"> Tr to Shelia and Terry  Transfer from Terrys Trucking </v>
      </c>
      <c r="P28" t="s">
        <v>488</v>
      </c>
    </row>
    <row r="29" spans="1:21" x14ac:dyDescent="0.2">
      <c r="A29" t="s">
        <v>29</v>
      </c>
      <c r="B29" t="str">
        <f t="shared" si="0"/>
        <v/>
      </c>
      <c r="E29" t="s">
        <v>193</v>
      </c>
      <c r="L29" t="s">
        <v>449</v>
      </c>
      <c r="M29" t="str">
        <f>IF(OR(MID(Table1[[#This Row],[Column1]],2,1)="/",MID(Table1[[#This Row],[Column1]],3,1)="/"),_xlfn.TEXTBEFORE(Table1[[#This Row],[Column1]]," ",1),"")</f>
        <v>1/16</v>
      </c>
      <c r="N29" s="1">
        <f>IF(OR(MID(Table1[[#This Row],[Column1]],2,1)="/",MID(Table1[[#This Row],[Column1]],3,1)="/"),VALUE("-"&amp;SUBSTITUTE(_xlfn.TEXTAFTER(L29," ",LEN(L29)-LEN(SUBSTITUTE(L29," ",""))),"-","")))</f>
        <v>-68.739999999999995</v>
      </c>
      <c r="O29" t="str">
        <f>IF(OR(MID(Table1[[#This Row],[Column1]],2,1)="/",MID(Table1[[#This Row],[Column1]],3,1)="/"),SUBSTITUTE(SUBSTITUTE(L29,M29,""),_xlfn.TEXTAFTER(L29," ",LEN(L29)-LEN(SUBSTITUTE(L29," ",""))),""))</f>
        <v xml:space="preserve"> IN PPD 8007367311  INS. DRAFT AMERICAN-AMICABL </v>
      </c>
      <c r="P29" t="s">
        <v>484</v>
      </c>
    </row>
    <row r="30" spans="1:21" x14ac:dyDescent="0.2">
      <c r="A30" t="s">
        <v>234</v>
      </c>
      <c r="B30" t="str">
        <f t="shared" si="0"/>
        <v>8/21 Tr to international Truck 8/21 Transfer from Terrys Trucking 274.31-</v>
      </c>
      <c r="E30" t="s">
        <v>193</v>
      </c>
      <c r="G30" s="1">
        <v>13211</v>
      </c>
      <c r="H30" s="1"/>
      <c r="I30" s="1">
        <f t="shared" ref="I30:I35" si="2">SUM(G30:H30)</f>
        <v>13211</v>
      </c>
      <c r="L30" t="s">
        <v>447</v>
      </c>
      <c r="M30" t="str">
        <f>IF(OR(MID(Table1[[#This Row],[Column1]],2,1)="/",MID(Table1[[#This Row],[Column1]],3,1)="/"),_xlfn.TEXTBEFORE(Table1[[#This Row],[Column1]]," ",1),"")</f>
        <v>1/16</v>
      </c>
      <c r="N30" s="1">
        <f>IF(OR(MID(Table1[[#This Row],[Column1]],2,1)="/",MID(Table1[[#This Row],[Column1]],3,1)="/"),VALUE("-"&amp;SUBSTITUTE(_xlfn.TEXTAFTER(L30," ",LEN(L30)-LEN(SUBSTITUTE(L30," ",""))),"-","")))</f>
        <v>-39.97</v>
      </c>
      <c r="O30" t="str">
        <f>IF(OR(MID(Table1[[#This Row],[Column1]],2,1)="/",MID(Table1[[#This Row],[Column1]],3,1)="/"),SUBSTITUTE(SUBSTITUTE(L30,M30,""),_xlfn.TEXTAFTER(L30," ",LEN(L30)-LEN(SUBSTITUTE(L30," ",""))),""))</f>
        <v xml:space="preserve"> PO NNT RURAL KING GLAS001035  POS DEB 1216 01/13/24 41101396 </v>
      </c>
      <c r="P30" t="s">
        <v>480</v>
      </c>
    </row>
    <row r="31" spans="1:21" x14ac:dyDescent="0.2">
      <c r="A31" t="s">
        <v>7</v>
      </c>
      <c r="B31" t="str">
        <f t="shared" si="0"/>
        <v/>
      </c>
      <c r="E31" t="s">
        <v>193</v>
      </c>
      <c r="G31" s="1">
        <v>12754.5</v>
      </c>
      <c r="H31" s="1"/>
      <c r="I31" s="1">
        <f t="shared" si="2"/>
        <v>12754.5</v>
      </c>
      <c r="L31" t="s">
        <v>448</v>
      </c>
      <c r="M31" t="str">
        <f>IF(OR(MID(Table1[[#This Row],[Column1]],2,1)="/",MID(Table1[[#This Row],[Column1]],3,1)="/"),_xlfn.TEXTBEFORE(Table1[[#This Row],[Column1]]," ",1),"")</f>
        <v>1/16</v>
      </c>
      <c r="N31" s="1">
        <f>IF(OR(MID(Table1[[#This Row],[Column1]],2,1)="/",MID(Table1[[#This Row],[Column1]],3,1)="/"),VALUE("-"&amp;SUBSTITUTE(_xlfn.TEXTAFTER(L31," ",LEN(L31)-LEN(SUBSTITUTE(L31," ",""))),"-","")))</f>
        <v>-96.3</v>
      </c>
      <c r="O31" t="str">
        <f>IF(OR(MID(Table1[[#This Row],[Column1]],2,1)="/",MID(Table1[[#This Row],[Column1]],3,1)="/"),SUBSTITUTE(SUBSTITUTE(L31,M31,""),_xlfn.TEXTAFTER(L31," ",LEN(L31)-LEN(SUBSTITUTE(L31," ",""))),""))</f>
        <v xml:space="preserve"> PO WM SUPERC Wal-Mart Sup  POS DEB 1315 01/13/24 13111698 </v>
      </c>
    </row>
    <row r="32" spans="1:21" x14ac:dyDescent="0.2">
      <c r="A32" t="s">
        <v>235</v>
      </c>
      <c r="B32" t="str">
        <f t="shared" si="0"/>
        <v>8/21 AT Edmonton State Bank 8/21 ATM W/D 1149 08/19/23 00008328 150.00-</v>
      </c>
      <c r="E32" t="s">
        <v>193</v>
      </c>
      <c r="G32" s="1">
        <v>18230.75</v>
      </c>
      <c r="H32" s="1">
        <v>-6500</v>
      </c>
      <c r="I32" s="1">
        <f t="shared" si="2"/>
        <v>11730.75</v>
      </c>
      <c r="L32" t="s">
        <v>450</v>
      </c>
      <c r="M32" t="str">
        <f>IF(OR(MID(Table1[[#This Row],[Column1]],2,1)="/",MID(Table1[[#This Row],[Column1]],3,1)="/"),_xlfn.TEXTBEFORE(Table1[[#This Row],[Column1]]," ",1),"")</f>
        <v>1/19</v>
      </c>
      <c r="N32" s="1">
        <f>IF(OR(MID(Table1[[#This Row],[Column1]],2,1)="/",MID(Table1[[#This Row],[Column1]],3,1)="/"),VALUE("-"&amp;SUBSTITUTE(_xlfn.TEXTAFTER(L32," ",LEN(L32)-LEN(SUBSTITUTE(L32," ",""))),"-","")))</f>
        <v>-894.55</v>
      </c>
      <c r="O32" t="str">
        <f>IF(OR(MID(Table1[[#This Row],[Column1]],2,1)="/",MID(Table1[[#This Row],[Column1]],3,1)="/"),SUBSTITUTE(SUBSTITUTE(L32,M32,""),_xlfn.TEXTAFTER(L32," ",LEN(L32)-LEN(SUBSTITUTE(L32," ",""))),""))</f>
        <v xml:space="preserve"> EF CCD TERRY FORD  EFSLLC Wex Inc </v>
      </c>
      <c r="P32" t="s">
        <v>482</v>
      </c>
    </row>
    <row r="33" spans="1:16" x14ac:dyDescent="0.2">
      <c r="A33" t="s">
        <v>32</v>
      </c>
      <c r="B33" t="str">
        <f t="shared" si="0"/>
        <v/>
      </c>
      <c r="E33" t="s">
        <v>193</v>
      </c>
      <c r="G33" s="1">
        <v>11410.25</v>
      </c>
      <c r="H33" s="1"/>
      <c r="I33" s="1">
        <f t="shared" si="2"/>
        <v>11410.25</v>
      </c>
      <c r="L33" t="s">
        <v>451</v>
      </c>
      <c r="M33" t="str">
        <f>IF(OR(MID(Table1[[#This Row],[Column1]],2,1)="/",MID(Table1[[#This Row],[Column1]],3,1)="/"),_xlfn.TEXTBEFORE(Table1[[#This Row],[Column1]]," ",1),"")</f>
        <v>1/19</v>
      </c>
      <c r="N33" s="1">
        <f>IF(OR(MID(Table1[[#This Row],[Column1]],2,1)="/",MID(Table1[[#This Row],[Column1]],3,1)="/"),VALUE("-"&amp;SUBSTITUTE(_xlfn.TEXTAFTER(L33," ",LEN(L33)-LEN(SUBSTITUTE(L33," ",""))),"-","")))</f>
        <v>-900</v>
      </c>
      <c r="O33" t="str">
        <f>IF(OR(MID(Table1[[#This Row],[Column1]],2,1)="/",MID(Table1[[#This Row],[Column1]],3,1)="/"),SUBSTITUTE(SUBSTITUTE(L33,M33,""),_xlfn.TEXTAFTER(L33," ",LEN(L33)-LEN(SUBSTITUTE(L33," ",""))),""))</f>
        <v xml:space="preserve"> Tr to Shelia and Terry  Transfer from Terrys Trucking </v>
      </c>
      <c r="P33" t="s">
        <v>488</v>
      </c>
    </row>
    <row r="34" spans="1:16" x14ac:dyDescent="0.2">
      <c r="A34" t="s">
        <v>149</v>
      </c>
      <c r="B34" t="str">
        <f t="shared" si="0"/>
        <v/>
      </c>
      <c r="E34" t="s">
        <v>193</v>
      </c>
      <c r="G34" s="1">
        <v>12041.4</v>
      </c>
      <c r="H34" s="1"/>
      <c r="I34" s="1">
        <f t="shared" si="2"/>
        <v>12041.4</v>
      </c>
      <c r="L34" t="s">
        <v>452</v>
      </c>
      <c r="M34" t="str">
        <f>IF(OR(MID(Table1[[#This Row],[Column1]],2,1)="/",MID(Table1[[#This Row],[Column1]],3,1)="/"),_xlfn.TEXTBEFORE(Table1[[#This Row],[Column1]]," ",1),"")</f>
        <v>1/22</v>
      </c>
      <c r="N34" s="1">
        <f>IF(OR(MID(Table1[[#This Row],[Column1]],2,1)="/",MID(Table1[[#This Row],[Column1]],3,1)="/"),VALUE("-"&amp;SUBSTITUTE(_xlfn.TEXTAFTER(L34," ",LEN(L34)-LEN(SUBSTITUTE(L34," ",""))),"-","")))</f>
        <v>-17.399999999999999</v>
      </c>
      <c r="O34" t="str">
        <f>IF(OR(MID(Table1[[#This Row],[Column1]],2,1)="/",MID(Table1[[#This Row],[Column1]],3,1)="/"),SUBSTITUTE(SUBSTITUTE(L34,M34,""),_xlfn.TEXTAFTER(L34," ",LEN(L34)-LEN(SUBSTITUTE(L34," ",""))),""))</f>
        <v xml:space="preserve"> PO DOLLAR GENERAL #12616  POS DEB 1247 01/21/24 00176193 </v>
      </c>
    </row>
    <row r="35" spans="1:16" x14ac:dyDescent="0.2">
      <c r="A35" t="s">
        <v>34</v>
      </c>
      <c r="B35" t="str">
        <f t="shared" si="0"/>
        <v/>
      </c>
      <c r="E35" t="s">
        <v>193</v>
      </c>
      <c r="G35" s="1">
        <v>17114.75</v>
      </c>
      <c r="H35" s="1"/>
      <c r="I35" s="1">
        <f t="shared" si="2"/>
        <v>17114.75</v>
      </c>
      <c r="L35" t="s">
        <v>454</v>
      </c>
      <c r="M35" t="str">
        <f>IF(OR(MID(Table1[[#This Row],[Column1]],2,1)="/",MID(Table1[[#This Row],[Column1]],3,1)="/"),_xlfn.TEXTBEFORE(Table1[[#This Row],[Column1]]," ",1),"")</f>
        <v>1/23</v>
      </c>
      <c r="N35" s="1">
        <f>IF(OR(MID(Table1[[#This Row],[Column1]],2,1)="/",MID(Table1[[#This Row],[Column1]],3,1)="/"),VALUE("-"&amp;SUBSTITUTE(_xlfn.TEXTAFTER(L35," ",LEN(L35)-LEN(SUBSTITUTE(L35," ",""))),"-","")))</f>
        <v>-17.649999999999999</v>
      </c>
      <c r="O35" t="str">
        <f>IF(OR(MID(Table1[[#This Row],[Column1]],2,1)="/",MID(Table1[[#This Row],[Column1]],3,1)="/"),SUBSTITUTE(SUBSTITUTE(L35,M35,""),_xlfn.TEXTAFTER(L35," ",LEN(L35)-LEN(SUBSTITUTE(L35," ",""))),""))</f>
        <v xml:space="preserve"> 80 CCD TERRY FORD  8007737277 PREPASS </v>
      </c>
      <c r="P35" t="s">
        <v>491</v>
      </c>
    </row>
    <row r="36" spans="1:16" x14ac:dyDescent="0.2">
      <c r="A36" t="s">
        <v>236</v>
      </c>
      <c r="B36" t="str">
        <f t="shared" si="0"/>
        <v>8/21 PO ELY DRUGS MEDICA 8/21 POS DEB 1122 08/19/23 00028215 18.00-</v>
      </c>
      <c r="E36" t="s">
        <v>193</v>
      </c>
      <c r="G36" s="1"/>
      <c r="H36" s="1"/>
      <c r="I36" s="1">
        <f>AVERAGE(I30:I35)</f>
        <v>13043.775</v>
      </c>
      <c r="L36" t="s">
        <v>453</v>
      </c>
      <c r="M36" t="str">
        <f>IF(OR(MID(Table1[[#This Row],[Column1]],2,1)="/",MID(Table1[[#This Row],[Column1]],3,1)="/"),_xlfn.TEXTBEFORE(Table1[[#This Row],[Column1]]," ",1),"")</f>
        <v>1/23</v>
      </c>
      <c r="N36" s="1">
        <f>IF(OR(MID(Table1[[#This Row],[Column1]],2,1)="/",MID(Table1[[#This Row],[Column1]],3,1)="/"),VALUE("-"&amp;SUBSTITUTE(_xlfn.TEXTAFTER(L36," ",LEN(L36)-LEN(SUBSTITUTE(L36," ",""))),"-","")))</f>
        <v>-53</v>
      </c>
      <c r="O36" t="str">
        <f>IF(OR(MID(Table1[[#This Row],[Column1]],2,1)="/",MID(Table1[[#This Row],[Column1]],3,1)="/"),SUBSTITUTE(SUBSTITUTE(L36,M36,""),_xlfn.TEXTAFTER(L36," ",LEN(L36)-LEN(SUBSTITUTE(L36," ",""))),""))</f>
        <v xml:space="preserve"> DB SQ *TIPTON TRUCK &amp; TRA  DBT CRD 1556 01/22/24 DSL7CKWM </v>
      </c>
      <c r="P36" t="s">
        <v>483</v>
      </c>
    </row>
    <row r="37" spans="1:16" x14ac:dyDescent="0.2">
      <c r="A37" t="s">
        <v>99</v>
      </c>
      <c r="B37" t="str">
        <f t="shared" si="0"/>
        <v/>
      </c>
      <c r="E37" t="s">
        <v>193</v>
      </c>
      <c r="G37" s="1"/>
      <c r="H37" s="1"/>
      <c r="I37" s="1"/>
      <c r="L37" t="s">
        <v>455</v>
      </c>
      <c r="M37" t="str">
        <f>IF(OR(MID(Table1[[#This Row],[Column1]],2,1)="/",MID(Table1[[#This Row],[Column1]],3,1)="/"),_xlfn.TEXTBEFORE(Table1[[#This Row],[Column1]]," ",1),"")</f>
        <v>1/24</v>
      </c>
      <c r="N37" s="1">
        <f>IF(OR(MID(Table1[[#This Row],[Column1]],2,1)="/",MID(Table1[[#This Row],[Column1]],3,1)="/"),VALUE("-"&amp;SUBSTITUTE(_xlfn.TEXTAFTER(L37," ",LEN(L37)-LEN(SUBSTITUTE(L37," ",""))),"-","")))</f>
        <v>-169.6</v>
      </c>
      <c r="O37" t="str">
        <f>IF(OR(MID(Table1[[#This Row],[Column1]],2,1)="/",MID(Table1[[#This Row],[Column1]],3,1)="/"),SUBSTITUTE(SUBSTITUTE(L37,M37,""),_xlfn.TEXTAFTER(L37," ",LEN(L37)-LEN(SUBSTITUTE(L37," ",""))),""))</f>
        <v xml:space="preserve"> DB SQ *GRAYSON TRUCK &amp; TR  DBT CRD 2300 0/24 DSVX9IMY </v>
      </c>
      <c r="P37" t="s">
        <v>483</v>
      </c>
    </row>
    <row r="38" spans="1:16" x14ac:dyDescent="0.2">
      <c r="A38" t="s">
        <v>100</v>
      </c>
      <c r="B38" t="str">
        <f t="shared" si="0"/>
        <v/>
      </c>
      <c r="E38" t="s">
        <v>193</v>
      </c>
      <c r="G38" s="1"/>
      <c r="H38" s="1"/>
      <c r="I38" s="1"/>
      <c r="L38" t="s">
        <v>458</v>
      </c>
      <c r="M38" t="str">
        <f>IF(OR(MID(Table1[[#This Row],[Column1]],2,1)="/",MID(Table1[[#This Row],[Column1]],3,1)="/"),_xlfn.TEXTBEFORE(Table1[[#This Row],[Column1]]," ",1),"")</f>
        <v>1/26</v>
      </c>
      <c r="N38" s="1">
        <f>IF(OR(MID(Table1[[#This Row],[Column1]],2,1)="/",MID(Table1[[#This Row],[Column1]],3,1)="/"),VALUE("-"&amp;SUBSTITUTE(_xlfn.TEXTAFTER(L38," ",LEN(L38)-LEN(SUBSTITUTE(L38," ",""))),"-","")))</f>
        <v>-150</v>
      </c>
      <c r="O38" t="str">
        <f>IF(OR(MID(Table1[[#This Row],[Column1]],2,1)="/",MID(Table1[[#This Row],[Column1]],3,1)="/"),SUBSTITUTE(SUBSTITUTE(L38,M38,""),_xlfn.TEXTAFTER(L38," ",LEN(L38)-LEN(SUBSTITUTE(L38," ",""))),""))</f>
        <v xml:space="preserve"> AT Edmonton State Bank  ATM W/D 1339 0/24 00004270 </v>
      </c>
    </row>
    <row r="39" spans="1:16" x14ac:dyDescent="0.2">
      <c r="A39" t="s">
        <v>39</v>
      </c>
      <c r="B39" t="str">
        <f t="shared" si="0"/>
        <v/>
      </c>
      <c r="E39" t="s">
        <v>193</v>
      </c>
      <c r="L39" t="s">
        <v>459</v>
      </c>
      <c r="M39" t="str">
        <f>IF(OR(MID(Table1[[#This Row],[Column1]],2,1)="/",MID(Table1[[#This Row],[Column1]],3,1)="/"),_xlfn.TEXTBEFORE(Table1[[#This Row],[Column1]]," ",1),"")</f>
        <v>1/26</v>
      </c>
      <c r="N39" s="1">
        <f>IF(OR(MID(Table1[[#This Row],[Column1]],2,1)="/",MID(Table1[[#This Row],[Column1]],3,1)="/"),VALUE("-"&amp;SUBSTITUTE(_xlfn.TEXTAFTER(L39," ",LEN(L39)-LEN(SUBSTITUTE(L39," ",""))),"-","")))</f>
        <v>-636.99</v>
      </c>
      <c r="O39" t="str">
        <f>IF(OR(MID(Table1[[#This Row],[Column1]],2,1)="/",MID(Table1[[#This Row],[Column1]],3,1)="/"),SUBSTITUTE(SUBSTITUTE(L39,M39,""),_xlfn.TEXTAFTER(L39," ",LEN(L39)-LEN(SUBSTITUTE(L39," ",""))),""))</f>
        <v xml:space="preserve"> EF CCD TERRY FORD  EFSLLC Wex Inc </v>
      </c>
      <c r="P39" t="s">
        <v>482</v>
      </c>
    </row>
    <row r="40" spans="1:16" x14ac:dyDescent="0.2">
      <c r="A40" t="s">
        <v>237</v>
      </c>
      <c r="B40" t="str">
        <f t="shared" si="0"/>
        <v>8/22 80 CCD TERRY FORD 8/22 8007737277 PREPASS 17.65-</v>
      </c>
      <c r="E40" t="s">
        <v>193</v>
      </c>
      <c r="L40" t="s">
        <v>456</v>
      </c>
      <c r="M40" t="str">
        <f>IF(OR(MID(Table1[[#This Row],[Column1]],2,1)="/",MID(Table1[[#This Row],[Column1]],3,1)="/"),_xlfn.TEXTBEFORE(Table1[[#This Row],[Column1]]," ",1),"")</f>
        <v>1/26</v>
      </c>
      <c r="N40" s="1">
        <f>IF(OR(MID(Table1[[#This Row],[Column1]],2,1)="/",MID(Table1[[#This Row],[Column1]],3,1)="/"),VALUE("-"&amp;SUBSTITUTE(_xlfn.TEXTAFTER(L40," ",LEN(L40)-LEN(SUBSTITUTE(L40," ",""))),"-","")))</f>
        <v>-229.27</v>
      </c>
      <c r="O40" t="str">
        <f>IF(OR(MID(Table1[[#This Row],[Column1]],2,1)="/",MID(Table1[[#This Row],[Column1]],3,1)="/"),SUBSTITUTE(SUBSTITUTE(L40,M40,""),_xlfn.TEXTAFTER(L40," ",LEN(L40)-LEN(SUBSTITUTE(L40," ",""))),""))</f>
        <v xml:space="preserve"> Tr to Ford F150  Transfer from Terrys Trucking </v>
      </c>
      <c r="P40" t="s">
        <v>488</v>
      </c>
    </row>
    <row r="41" spans="1:16" x14ac:dyDescent="0.2">
      <c r="A41" t="s">
        <v>8</v>
      </c>
      <c r="B41" t="str">
        <f t="shared" si="0"/>
        <v/>
      </c>
      <c r="E41" t="s">
        <v>193</v>
      </c>
      <c r="L41" t="s">
        <v>457</v>
      </c>
      <c r="M41" t="str">
        <f>IF(OR(MID(Table1[[#This Row],[Column1]],2,1)="/",MID(Table1[[#This Row],[Column1]],3,1)="/"),_xlfn.TEXTBEFORE(Table1[[#This Row],[Column1]]," ",1),"")</f>
        <v>1/26</v>
      </c>
      <c r="N41" s="1">
        <f>IF(OR(MID(Table1[[#This Row],[Column1]],2,1)="/",MID(Table1[[#This Row],[Column1]],3,1)="/"),VALUE("-"&amp;SUBSTITUTE(_xlfn.TEXTAFTER(L41," ",LEN(L41)-LEN(SUBSTITUTE(L41," ",""))),"-","")))</f>
        <v>-274.31</v>
      </c>
      <c r="O41" t="str">
        <f>IF(OR(MID(Table1[[#This Row],[Column1]],2,1)="/",MID(Table1[[#This Row],[Column1]],3,1)="/"),SUBSTITUTE(SUBSTITUTE(L41,M41,""),_xlfn.TEXTAFTER(L41," ",LEN(L41)-LEN(SUBSTITUTE(L41," ",""))),""))</f>
        <v xml:space="preserve"> Tr to international Truck  Transfer from Terrys Trucking </v>
      </c>
      <c r="P41" t="s">
        <v>490</v>
      </c>
    </row>
    <row r="42" spans="1:16" x14ac:dyDescent="0.2">
      <c r="A42" t="s">
        <v>238</v>
      </c>
      <c r="B42" t="str">
        <f t="shared" si="0"/>
        <v>8/25 PO SERVICE FEE 8/25 POS DEB 1121 08/25/23 00236191 2.50-</v>
      </c>
      <c r="E42" t="s">
        <v>193</v>
      </c>
      <c r="L42" t="s">
        <v>460</v>
      </c>
      <c r="M42" t="str">
        <f>IF(OR(MID(Table1[[#This Row],[Column1]],2,1)="/",MID(Table1[[#This Row],[Column1]],3,1)="/"),_xlfn.TEXTBEFORE(Table1[[#This Row],[Column1]]," ",1),"")</f>
        <v>1/26</v>
      </c>
      <c r="N42" s="1">
        <f>IF(OR(MID(Table1[[#This Row],[Column1]],2,1)="/",MID(Table1[[#This Row],[Column1]],3,1)="/"),VALUE("-"&amp;SUBSTITUTE(_xlfn.TEXTAFTER(L42," ",LEN(L42)-LEN(SUBSTITUTE(L42," ",""))),"-","")))</f>
        <v>-1000</v>
      </c>
      <c r="O42" t="str">
        <f>IF(OR(MID(Table1[[#This Row],[Column1]],2,1)="/",MID(Table1[[#This Row],[Column1]],3,1)="/"),SUBSTITUTE(SUBSTITUTE(L42,M42,""),_xlfn.TEXTAFTER(L42," ",LEN(L42)-LEN(SUBSTITUTE(L42," ",""))),""))</f>
        <v xml:space="preserve"> Tr to Shelia and Terry  Transfer from Terrys Trucking </v>
      </c>
      <c r="P42" t="s">
        <v>488</v>
      </c>
    </row>
    <row r="43" spans="1:16" x14ac:dyDescent="0.2">
      <c r="A43" t="s">
        <v>239</v>
      </c>
      <c r="B43" t="str">
        <f t="shared" si="0"/>
        <v/>
      </c>
      <c r="E43" t="s">
        <v>193</v>
      </c>
      <c r="L43" t="s">
        <v>493</v>
      </c>
      <c r="M43" t="str">
        <f>IF(OR(MID(Table1[[#This Row],[Column1]],2,1)="/",MID(Table1[[#This Row],[Column1]],3,1)="/"),_xlfn.TEXTBEFORE(Table1[[#This Row],[Column1]]," ",1),"")</f>
        <v>1/29</v>
      </c>
      <c r="N43" s="1">
        <f>IF(OR(MID(Table1[[#This Row],[Column1]],2,1)="/",MID(Table1[[#This Row],[Column1]],3,1)="/"),VALUE("-"&amp;SUBSTITUTE(_xlfn.TEXTAFTER(L43," ",LEN(L43)-LEN(SUBSTITUTE(L43," ",""))),"-","")))</f>
        <v>-200</v>
      </c>
      <c r="O43" t="str">
        <f>IF(OR(MID(Table1[[#This Row],[Column1]],2,1)="/",MID(Table1[[#This Row],[Column1]],3,1)="/"),SUBSTITUTE(SUBSTITUTE(L43,M43,""),_xlfn.TEXTAFTER(L43," ",LEN(L43)-LEN(SUBSTITUTE(L43," ",""))),""))</f>
        <v xml:space="preserve"> Tr   Transfer from Terrys Trucking to Shelia and Terry </v>
      </c>
      <c r="P43" t="s">
        <v>488</v>
      </c>
    </row>
    <row r="44" spans="1:16" x14ac:dyDescent="0.2">
      <c r="A44" t="s">
        <v>240</v>
      </c>
      <c r="B44" t="str">
        <f t="shared" si="0"/>
        <v/>
      </c>
      <c r="E44" t="s">
        <v>193</v>
      </c>
      <c r="L44" t="s">
        <v>374</v>
      </c>
      <c r="M44" t="str">
        <f>IF(OR(MID(Table1[[#This Row],[Column1]],2,1)="/",MID(Table1[[#This Row],[Column1]],3,1)="/"),_xlfn.TEXTBEFORE(Table1[[#This Row],[Column1]]," ",1),"")</f>
        <v>10/02</v>
      </c>
      <c r="N44" s="1">
        <f>IF(OR(MID(Table1[[#This Row],[Column1]],2,1)="/",MID(Table1[[#This Row],[Column1]],3,1)="/"),VALUE("-"&amp;SUBSTITUTE(_xlfn.TEXTAFTER(L44," ",LEN(L44)-LEN(SUBSTITUTE(L44," ",""))),"-","")))</f>
        <v>-1560.33</v>
      </c>
      <c r="O44" t="str">
        <f>IF(OR(MID(Table1[[#This Row],[Column1]],2,1)="/",MID(Table1[[#This Row],[Column1]],3,1)="/"),SUBSTITUTE(SUBSTITUTE(L44,M44,""),_xlfn.TEXTAFTER(L44," ",LEN(L44)-LEN(SUBSTITUTE(L44," ",""))),""))</f>
        <v xml:space="preserve"> K CCD TERRY FORD  KYTCMotorC KY.Gov </v>
      </c>
      <c r="P44" t="s">
        <v>485</v>
      </c>
    </row>
    <row r="45" spans="1:16" x14ac:dyDescent="0.2">
      <c r="A45" t="s">
        <v>241</v>
      </c>
      <c r="B45" t="str">
        <f t="shared" si="0"/>
        <v/>
      </c>
      <c r="E45" t="s">
        <v>193</v>
      </c>
      <c r="L45" t="s">
        <v>373</v>
      </c>
      <c r="M45" t="str">
        <f>IF(OR(MID(Table1[[#This Row],[Column1]],2,1)="/",MID(Table1[[#This Row],[Column1]],3,1)="/"),_xlfn.TEXTBEFORE(Table1[[#This Row],[Column1]]," ",1),"")</f>
        <v>10/02</v>
      </c>
      <c r="N45" s="1">
        <f>IF(OR(MID(Table1[[#This Row],[Column1]],2,1)="/",MID(Table1[[#This Row],[Column1]],3,1)="/"),VALUE("-"&amp;SUBSTITUTE(_xlfn.TEXTAFTER(L45," ",LEN(L45)-LEN(SUBSTITUTE(L45," ",""))),"-","")))</f>
        <v>-300</v>
      </c>
      <c r="O45" t="str">
        <f>IF(OR(MID(Table1[[#This Row],[Column1]],2,1)="/",MID(Table1[[#This Row],[Column1]],3,1)="/"),SUBSTITUTE(SUBSTITUTE(L45,M45,""),_xlfn.TEXTAFTER(L45," ",LEN(L45)-LEN(SUBSTITUTE(L45," ",""))),""))</f>
        <v xml:space="preserve"> M WEB  MOBILE PMT CAPITAL ONE </v>
      </c>
      <c r="P45" t="s">
        <v>481</v>
      </c>
    </row>
    <row r="46" spans="1:16" x14ac:dyDescent="0.2">
      <c r="A46" t="s">
        <v>242</v>
      </c>
      <c r="B46" t="str">
        <f t="shared" si="0"/>
        <v>8/25 PO US TREAS TAX PYMT 8/25 POS DEB 1121 08/25/23 00236013 550.00-</v>
      </c>
      <c r="E46" t="s">
        <v>193</v>
      </c>
      <c r="L46" t="s">
        <v>372</v>
      </c>
      <c r="M46" t="str">
        <f>IF(OR(MID(Table1[[#This Row],[Column1]],2,1)="/",MID(Table1[[#This Row],[Column1]],3,1)="/"),_xlfn.TEXTBEFORE(Table1[[#This Row],[Column1]]," ",1),"")</f>
        <v>10/02</v>
      </c>
      <c r="N46" s="1">
        <f>IF(OR(MID(Table1[[#This Row],[Column1]],2,1)="/",MID(Table1[[#This Row],[Column1]],3,1)="/"),VALUE("-"&amp;SUBSTITUTE(_xlfn.TEXTAFTER(L46," ",LEN(L46)-LEN(SUBSTITUTE(L46," ",""))),"-","")))</f>
        <v>-12.13</v>
      </c>
      <c r="O46" t="str">
        <f>IF(OR(MID(Table1[[#This Row],[Column1]],2,1)="/",MID(Table1[[#This Row],[Column1]],3,1)="/"),SUBSTITUTE(SUBSTITUTE(L46,M46,""),_xlfn.TEXTAFTER(L46," ",LEN(L46)-LEN(SUBSTITUTE(L46," ",""))),""))</f>
        <v xml:space="preserve"> P DOLLAR GE DG 12616124  POS DEB 1808 09/29/23 18054704 </v>
      </c>
    </row>
    <row r="47" spans="1:16" x14ac:dyDescent="0.2">
      <c r="A47" t="s">
        <v>243</v>
      </c>
      <c r="B47" t="str">
        <f t="shared" si="0"/>
        <v/>
      </c>
      <c r="E47" t="s">
        <v>193</v>
      </c>
      <c r="L47" t="s">
        <v>375</v>
      </c>
      <c r="M47" t="str">
        <f>IF(OR(MID(Table1[[#This Row],[Column1]],2,1)="/",MID(Table1[[#This Row],[Column1]],3,1)="/"),_xlfn.TEXTBEFORE(Table1[[#This Row],[Column1]]," ",1),"")</f>
        <v>10/03</v>
      </c>
      <c r="N47" s="1">
        <f>IF(OR(MID(Table1[[#This Row],[Column1]],2,1)="/",MID(Table1[[#This Row],[Column1]],3,1)="/"),VALUE("-"&amp;SUBSTITUTE(_xlfn.TEXTAFTER(L47," ",LEN(L47)-LEN(SUBSTITUTE(L47," ",""))),"-","")))</f>
        <v>-83</v>
      </c>
      <c r="O47" t="str">
        <f>IF(OR(MID(Table1[[#This Row],[Column1]],2,1)="/",MID(Table1[[#This Row],[Column1]],3,1)="/"),SUBSTITUTE(SUBSTITUTE(L47,M47,""),_xlfn.TEXTAFTER(L47," ",LEN(L47)-LEN(SUBSTITUTE(L47," ",""))),""))</f>
        <v xml:space="preserve"> A BP FOOD MART-LI03889  ATM W/D 2002 10/02/23 00008561 </v>
      </c>
    </row>
    <row r="48" spans="1:16" x14ac:dyDescent="0.2">
      <c r="A48" t="s">
        <v>240</v>
      </c>
      <c r="B48" t="str">
        <f t="shared" si="0"/>
        <v/>
      </c>
      <c r="E48" t="s">
        <v>193</v>
      </c>
      <c r="L48" t="s">
        <v>376</v>
      </c>
      <c r="M48" t="str">
        <f>IF(OR(MID(Table1[[#This Row],[Column1]],2,1)="/",MID(Table1[[#This Row],[Column1]],3,1)="/"),_xlfn.TEXTBEFORE(Table1[[#This Row],[Column1]]," ",1),"")</f>
        <v>10/04</v>
      </c>
      <c r="N48" s="1">
        <f>IF(OR(MID(Table1[[#This Row],[Column1]],2,1)="/",MID(Table1[[#This Row],[Column1]],3,1)="/"),VALUE("-"&amp;SUBSTITUTE(_xlfn.TEXTAFTER(L48," ",LEN(L48)-LEN(SUBSTITUTE(L48," ",""))),"-","")))</f>
        <v>-13.9</v>
      </c>
      <c r="O48" t="str">
        <f>IF(OR(MID(Table1[[#This Row],[Column1]],2,1)="/",MID(Table1[[#This Row],[Column1]],3,1)="/"),SUBSTITUTE(SUBSTITUTE(L48,M48,""),_xlfn.TEXTAFTER(L48," ",LEN(L48)-LEN(SUBSTITUTE(L48," ",""))),""))</f>
        <v xml:space="preserve"> D DON LUPE MEXICAN RESTA  DBT CRD 1858 10/02/23 DSQRY4XF </v>
      </c>
    </row>
    <row r="49" spans="1:16" x14ac:dyDescent="0.2">
      <c r="A49" t="s">
        <v>244</v>
      </c>
      <c r="B49" t="str">
        <f t="shared" si="0"/>
        <v>8/25 DB EFORM2290.COM 8/25 DBT CRD 1449 08/24/23 DSAHGGHG 23.64-</v>
      </c>
      <c r="E49" t="s">
        <v>193</v>
      </c>
      <c r="L49" t="s">
        <v>377</v>
      </c>
      <c r="M49" t="str">
        <f>IF(OR(MID(Table1[[#This Row],[Column1]],2,1)="/",MID(Table1[[#This Row],[Column1]],3,1)="/"),_xlfn.TEXTBEFORE(Table1[[#This Row],[Column1]]," ",1),"")</f>
        <v>10/05</v>
      </c>
      <c r="N49" s="1">
        <f>IF(OR(MID(Table1[[#This Row],[Column1]],2,1)="/",MID(Table1[[#This Row],[Column1]],3,1)="/"),VALUE("-"&amp;SUBSTITUTE(_xlfn.TEXTAFTER(L49," ",LEN(L49)-LEN(SUBSTITUTE(L49," ",""))),"-","")))</f>
        <v>-0.99</v>
      </c>
      <c r="O49" t="str">
        <f>IF(OR(MID(Table1[[#This Row],[Column1]],2,1)="/",MID(Table1[[#This Row],[Column1]],3,1)="/"),SUBSTITUTE(SUBSTITUTE(L49,M49,""),_xlfn.TEXTAFTER(L49," ",LEN(L49)-LEN(SUBSTITUTE(L49," ",""))),""))</f>
        <v xml:space="preserve"> D APPLE.COM/BILL  DBT CRD 0618 /23 DSM67MDV </v>
      </c>
    </row>
    <row r="50" spans="1:16" x14ac:dyDescent="0.2">
      <c r="A50" t="s">
        <v>245</v>
      </c>
      <c r="B50" t="str">
        <f t="shared" si="0"/>
        <v/>
      </c>
      <c r="E50" t="s">
        <v>193</v>
      </c>
      <c r="L50" t="s">
        <v>378</v>
      </c>
      <c r="M50" t="str">
        <f>IF(OR(MID(Table1[[#This Row],[Column1]],2,1)="/",MID(Table1[[#This Row],[Column1]],3,1)="/"),_xlfn.TEXTBEFORE(Table1[[#This Row],[Column1]]," ",1),"")</f>
        <v>10/06</v>
      </c>
      <c r="N50" s="1">
        <f>IF(OR(MID(Table1[[#This Row],[Column1]],2,1)="/",MID(Table1[[#This Row],[Column1]],3,1)="/"),VALUE("-"&amp;SUBSTITUTE(_xlfn.TEXTAFTER(L50," ",LEN(L50)-LEN(SUBSTITUTE(L50," ",""))),"-","")))</f>
        <v>-758.87</v>
      </c>
      <c r="O50" t="str">
        <f>IF(OR(MID(Table1[[#This Row],[Column1]],2,1)="/",MID(Table1[[#This Row],[Column1]],3,1)="/"),SUBSTITUTE(SUBSTITUTE(L50,M50,""),_xlfn.TEXTAFTER(L50," ",LEN(L50)-LEN(SUBSTITUTE(L50," ",""))),""))</f>
        <v xml:space="preserve"> E CCD TERRY FORD  EFSLLC Wex Inc </v>
      </c>
      <c r="P50" t="s">
        <v>482</v>
      </c>
    </row>
    <row r="51" spans="1:16" x14ac:dyDescent="0.2">
      <c r="A51" t="s">
        <v>246</v>
      </c>
      <c r="B51" t="str">
        <f t="shared" si="0"/>
        <v/>
      </c>
      <c r="E51" t="s">
        <v>193</v>
      </c>
      <c r="L51" t="s">
        <v>379</v>
      </c>
      <c r="M51" t="str">
        <f>IF(OR(MID(Table1[[#This Row],[Column1]],2,1)="/",MID(Table1[[#This Row],[Column1]],3,1)="/"),_xlfn.TEXTBEFORE(Table1[[#This Row],[Column1]]," ",1),"")</f>
        <v>10/06</v>
      </c>
      <c r="N51" s="1">
        <f>IF(OR(MID(Table1[[#This Row],[Column1]],2,1)="/",MID(Table1[[#This Row],[Column1]],3,1)="/"),VALUE("-"&amp;SUBSTITUTE(_xlfn.TEXTAFTER(L51," ",LEN(L51)-LEN(SUBSTITUTE(L51," ",""))),"-","")))</f>
        <v>-1000</v>
      </c>
      <c r="O51" t="str">
        <f>IF(OR(MID(Table1[[#This Row],[Column1]],2,1)="/",MID(Table1[[#This Row],[Column1]],3,1)="/"),SUBSTITUTE(SUBSTITUTE(L51,M51,""),_xlfn.TEXTAFTER(L51," ",LEN(L51)-LEN(SUBSTITUTE(L51," ",""))),""))</f>
        <v xml:space="preserve"> T to Shelia and Terry  Transfer from Terrys Trucking </v>
      </c>
      <c r="P51" t="s">
        <v>488</v>
      </c>
    </row>
    <row r="52" spans="1:16" x14ac:dyDescent="0.2">
      <c r="A52" t="s">
        <v>247</v>
      </c>
      <c r="B52" t="str">
        <f t="shared" si="0"/>
        <v>8/25 EF CCD TERRY FORD 8/25 EFSLLC Wex Inc 614.24-</v>
      </c>
      <c r="E52" t="s">
        <v>193</v>
      </c>
      <c r="L52" t="s">
        <v>382</v>
      </c>
      <c r="M52" t="str">
        <f>IF(OR(MID(Table1[[#This Row],[Column1]],2,1)="/",MID(Table1[[#This Row],[Column1]],3,1)="/"),_xlfn.TEXTBEFORE(Table1[[#This Row],[Column1]]," ",1),"")</f>
        <v>10/10</v>
      </c>
      <c r="N52" s="1">
        <f>IF(OR(MID(Table1[[#This Row],[Column1]],2,1)="/",MID(Table1[[#This Row],[Column1]],3,1)="/"),VALUE("-"&amp;SUBSTITUTE(_xlfn.TEXTAFTER(L52," ",LEN(L52)-LEN(SUBSTITUTE(L52," ",""))),"-","")))</f>
        <v>-32.950000000000003</v>
      </c>
      <c r="O52" t="str">
        <f>IF(OR(MID(Table1[[#This Row],[Column1]],2,1)="/",MID(Table1[[#This Row],[Column1]],3,1)="/"),SUBSTITUTE(SUBSTITUTE(L52,M52,""),_xlfn.TEXTAFTER(L52," ",LEN(L52)-LEN(SUBSTITUTE(L52," ",""))),""))</f>
        <v xml:space="preserve"> D LEGALSHIELD *MEMBRSHIP  DBT CRD 0435 10/07/23 DSAKC4G4 </v>
      </c>
      <c r="P52" t="s">
        <v>489</v>
      </c>
    </row>
    <row r="53" spans="1:16" x14ac:dyDescent="0.2">
      <c r="A53" t="s">
        <v>8</v>
      </c>
      <c r="B53" t="str">
        <f t="shared" si="0"/>
        <v/>
      </c>
      <c r="E53" t="s">
        <v>193</v>
      </c>
      <c r="L53" t="s">
        <v>381</v>
      </c>
      <c r="M53" t="str">
        <f>IF(OR(MID(Table1[[#This Row],[Column1]],2,1)="/",MID(Table1[[#This Row],[Column1]],3,1)="/"),_xlfn.TEXTBEFORE(Table1[[#This Row],[Column1]]," ",1),"")</f>
        <v>10/10</v>
      </c>
      <c r="N53" s="1">
        <f>IF(OR(MID(Table1[[#This Row],[Column1]],2,1)="/",MID(Table1[[#This Row],[Column1]],3,1)="/"),VALUE("-"&amp;SUBSTITUTE(_xlfn.TEXTAFTER(L53," ",LEN(L53)-LEN(SUBSTITUTE(L53," ",""))),"-","")))</f>
        <v>-242.75</v>
      </c>
      <c r="O53" t="str">
        <f>IF(OR(MID(Table1[[#This Row],[Column1]],2,1)="/",MID(Table1[[#This Row],[Column1]],3,1)="/"),SUBSTITUTE(SUBSTITUTE(L53,M53,""),_xlfn.TEXTAFTER(L53," ",LEN(L53)-LEN(SUBSTITUTE(L53," ",""))),""))</f>
        <v xml:space="preserve"> D TJ HEALTH PATIENT PORT  DBT CRD 0814 10/06/23 DSC38BWQ </v>
      </c>
      <c r="P53" t="s">
        <v>490</v>
      </c>
    </row>
    <row r="54" spans="1:16" x14ac:dyDescent="0.2">
      <c r="A54" t="s">
        <v>248</v>
      </c>
      <c r="B54" t="str">
        <f t="shared" si="0"/>
        <v>8/25 Tr to Shelia and Terry 8/25 Transfer from Terrys Trucking 1,000.00-</v>
      </c>
      <c r="E54" t="s">
        <v>193</v>
      </c>
      <c r="L54" t="s">
        <v>380</v>
      </c>
      <c r="M54" t="str">
        <f>IF(OR(MID(Table1[[#This Row],[Column1]],2,1)="/",MID(Table1[[#This Row],[Column1]],3,1)="/"),_xlfn.TEXTBEFORE(Table1[[#This Row],[Column1]]," ",1),"")</f>
        <v>10/10</v>
      </c>
      <c r="N54" s="1">
        <f>IF(OR(MID(Table1[[#This Row],[Column1]],2,1)="/",MID(Table1[[#This Row],[Column1]],3,1)="/"),VALUE("-"&amp;SUBSTITUTE(_xlfn.TEXTAFTER(L54," ",LEN(L54)-LEN(SUBSTITUTE(L54," ",""))),"-","")))</f>
        <v>-113.85</v>
      </c>
      <c r="O54" t="str">
        <f>IF(OR(MID(Table1[[#This Row],[Column1]],2,1)="/",MID(Table1[[#This Row],[Column1]],3,1)="/"),SUBSTITUTE(SUBSTITUTE(L54,M54,""),_xlfn.TEXTAFTER(L54," ",LEN(L54)-LEN(SUBSTITUTE(L54," ",""))),""))</f>
        <v xml:space="preserve"> P THOMAS OIL AND F  POS DEB 0911 /23 00578546 </v>
      </c>
      <c r="P54" t="s">
        <v>482</v>
      </c>
    </row>
    <row r="55" spans="1:16" x14ac:dyDescent="0.2">
      <c r="A55" t="s">
        <v>4</v>
      </c>
      <c r="B55" t="str">
        <f t="shared" si="0"/>
        <v/>
      </c>
      <c r="E55" t="s">
        <v>193</v>
      </c>
      <c r="L55" t="s">
        <v>476</v>
      </c>
      <c r="M55" t="str">
        <f>IF(OR(MID(Table1[[#This Row],[Column1]],2,1)="/",MID(Table1[[#This Row],[Column1]],3,1)="/"),_xlfn.TEXTBEFORE(Table1[[#This Row],[Column1]]," ",1),"")</f>
        <v>10/10</v>
      </c>
      <c r="N55" s="1">
        <f>IF(OR(MID(Table1[[#This Row],[Column1]],2,1)="/",MID(Table1[[#This Row],[Column1]],3,1)="/"),VALUE("-"&amp;SUBSTITUTE(_xlfn.TEXTAFTER(L55," ",LEN(L55)-LEN(SUBSTITUTE(L55," ",""))),"-","")))</f>
        <v>-8</v>
      </c>
      <c r="O55" t="str">
        <f>IF(OR(MID(Table1[[#This Row],[Column1]],2,1)="/",MID(Table1[[#This Row],[Column1]],3,1)="/"),SUBSTITUTE(SUBSTITUTE(L55,M55,""),_xlfn.TEXTAFTER(L55," ",LEN(L55)-LEN(SUBSTITUTE(L55," ",""))),""))</f>
        <v xml:space="preserve"> S CHECK REGISTER  Service Charge </v>
      </c>
      <c r="P55" t="s">
        <v>494</v>
      </c>
    </row>
    <row r="56" spans="1:16" x14ac:dyDescent="0.2">
      <c r="A56" t="s">
        <v>249</v>
      </c>
      <c r="B56" t="str">
        <f t="shared" si="0"/>
        <v>8/28 PO DOLLAR-GE DG 02735704 8/28 POS DEB 1356 08/26/23 13551801 13.78-</v>
      </c>
      <c r="E56" t="s">
        <v>193</v>
      </c>
      <c r="L56" t="s">
        <v>204</v>
      </c>
      <c r="M56" t="str">
        <f>IF(OR(MID(Table1[[#This Row],[Column1]],2,1)="/",MID(Table1[[#This Row],[Column1]],3,1)="/"),_xlfn.TEXTBEFORE(Table1[[#This Row],[Column1]]," ",1),"")</f>
        <v>10/11</v>
      </c>
      <c r="N56" s="1">
        <f>IF(OR(MID(Table1[[#This Row],[Column1]],2,1)="/",MID(Table1[[#This Row],[Column1]],3,1)="/"),VALUE("-"&amp;SUBSTITUTE(_xlfn.TEXTAFTER(L56," ",LEN(L56)-LEN(SUBSTITUTE(L56," ",""))),"-","")))</f>
        <v>-417.62</v>
      </c>
      <c r="O56" t="str">
        <f>IF(OR(MID(Table1[[#This Row],[Column1]],2,1)="/",MID(Table1[[#This Row],[Column1]],3,1)="/"),SUBSTITUTE(SUBSTITUTE(L56,M56,""),_xlfn.TEXTAFTER(L56," ",LEN(L56)-LEN(SUBSTITUTE(L56," ",""))),""))</f>
        <v xml:space="preserve"> D GOODYEAR COMMERCIAL TI  DBT CRD 1436 10/10/23 DSICXMBT </v>
      </c>
      <c r="P56" t="s">
        <v>483</v>
      </c>
    </row>
    <row r="57" spans="1:16" x14ac:dyDescent="0.2">
      <c r="A57" t="s">
        <v>157</v>
      </c>
      <c r="B57" t="str">
        <f t="shared" si="0"/>
        <v/>
      </c>
      <c r="E57" t="s">
        <v>193</v>
      </c>
      <c r="L57" t="s">
        <v>205</v>
      </c>
      <c r="M57" t="str">
        <f>IF(OR(MID(Table1[[#This Row],[Column1]],2,1)="/",MID(Table1[[#This Row],[Column1]],3,1)="/"),_xlfn.TEXTBEFORE(Table1[[#This Row],[Column1]]," ",1),"")</f>
        <v>10/13</v>
      </c>
      <c r="N57" s="1">
        <f>IF(OR(MID(Table1[[#This Row],[Column1]],2,1)="/",MID(Table1[[#This Row],[Column1]],3,1)="/"),VALUE("-"&amp;SUBSTITUTE(_xlfn.TEXTAFTER(L57," ",LEN(L57)-LEN(SUBSTITUTE(L57," ",""))),"-","")))</f>
        <v>-567.19000000000005</v>
      </c>
      <c r="O57" t="str">
        <f>IF(OR(MID(Table1[[#This Row],[Column1]],2,1)="/",MID(Table1[[#This Row],[Column1]],3,1)="/"),SUBSTITUTE(SUBSTITUTE(L57,M57,""),_xlfn.TEXTAFTER(L57," ",LEN(L57)-LEN(SUBSTITUTE(L57," ",""))),""))</f>
        <v xml:space="preserve"> E CCD TERRY FORD  EFSLLC Wex Inc </v>
      </c>
      <c r="P57" t="s">
        <v>482</v>
      </c>
    </row>
    <row r="58" spans="1:16" x14ac:dyDescent="0.2">
      <c r="A58" t="s">
        <v>158</v>
      </c>
      <c r="B58" t="str">
        <f t="shared" si="0"/>
        <v/>
      </c>
      <c r="E58" t="s">
        <v>193</v>
      </c>
      <c r="L58" t="s">
        <v>206</v>
      </c>
      <c r="M58" t="str">
        <f>IF(OR(MID(Table1[[#This Row],[Column1]],2,1)="/",MID(Table1[[#This Row],[Column1]],3,1)="/"),_xlfn.TEXTBEFORE(Table1[[#This Row],[Column1]]," ",1),"")</f>
        <v>10/13</v>
      </c>
      <c r="N58" s="1">
        <f>IF(OR(MID(Table1[[#This Row],[Column1]],2,1)="/",MID(Table1[[#This Row],[Column1]],3,1)="/"),VALUE("-"&amp;SUBSTITUTE(_xlfn.TEXTAFTER(L58," ",LEN(L58)-LEN(SUBSTITUTE(L58," ",""))),"-","")))</f>
        <v>-1000</v>
      </c>
      <c r="O58" t="str">
        <f>IF(OR(MID(Table1[[#This Row],[Column1]],2,1)="/",MID(Table1[[#This Row],[Column1]],3,1)="/"),SUBSTITUTE(SUBSTITUTE(L58,M58,""),_xlfn.TEXTAFTER(L58," ",LEN(L58)-LEN(SUBSTITUTE(L58," ",""))),""))</f>
        <v xml:space="preserve"> T to Shelia and Terry  Transfer from Terrys Trucking </v>
      </c>
      <c r="P58" t="s">
        <v>491</v>
      </c>
    </row>
    <row r="59" spans="1:16" x14ac:dyDescent="0.2">
      <c r="A59" t="s">
        <v>39</v>
      </c>
      <c r="B59" t="str">
        <f t="shared" si="0"/>
        <v/>
      </c>
      <c r="E59" t="s">
        <v>193</v>
      </c>
      <c r="L59" t="s">
        <v>208</v>
      </c>
      <c r="M59" t="str">
        <f>IF(OR(MID(Table1[[#This Row],[Column1]],2,1)="/",MID(Table1[[#This Row],[Column1]],3,1)="/"),_xlfn.TEXTBEFORE(Table1[[#This Row],[Column1]]," ",1),"")</f>
        <v>10/16</v>
      </c>
      <c r="N59" s="1">
        <f>IF(OR(MID(Table1[[#This Row],[Column1]],2,1)="/",MID(Table1[[#This Row],[Column1]],3,1)="/"),VALUE("-"&amp;SUBSTITUTE(_xlfn.TEXTAFTER(L59," ",LEN(L59)-LEN(SUBSTITUTE(L59," ",""))),"-","")))</f>
        <v>-68.739999999999995</v>
      </c>
      <c r="O59" t="str">
        <f>IF(OR(MID(Table1[[#This Row],[Column1]],2,1)="/",MID(Table1[[#This Row],[Column1]],3,1)="/"),SUBSTITUTE(SUBSTITUTE(L59,M59,""),_xlfn.TEXTAFTER(L59," ",LEN(L59)-LEN(SUBSTITUTE(L59," ",""))),""))</f>
        <v xml:space="preserve"> I PPD  INS. DRAFT AMERICAN-AMICABL </v>
      </c>
      <c r="P59" t="s">
        <v>484</v>
      </c>
    </row>
    <row r="60" spans="1:16" x14ac:dyDescent="0.2">
      <c r="A60" t="s">
        <v>250</v>
      </c>
      <c r="B60" t="str">
        <f t="shared" si="0"/>
        <v>8/28 PO NNT RURAL KING GLAS002408 8/28 POS DEB 1340 08/26/23 76102010 34.66-</v>
      </c>
      <c r="E60" t="s">
        <v>193</v>
      </c>
      <c r="L60" t="s">
        <v>207</v>
      </c>
      <c r="M60" t="str">
        <f>IF(OR(MID(Table1[[#This Row],[Column1]],2,1)="/",MID(Table1[[#This Row],[Column1]],3,1)="/"),_xlfn.TEXTBEFORE(Table1[[#This Row],[Column1]]," ",1),"")</f>
        <v>10/16</v>
      </c>
      <c r="N60" s="1">
        <f>IF(OR(MID(Table1[[#This Row],[Column1]],2,1)="/",MID(Table1[[#This Row],[Column1]],3,1)="/"),VALUE("-"&amp;SUBSTITUTE(_xlfn.TEXTAFTER(L60," ",LEN(L60)-LEN(SUBSTITUTE(L60," ",""))),"-","")))</f>
        <v>-57.87</v>
      </c>
      <c r="O60" t="str">
        <f>IF(OR(MID(Table1[[#This Row],[Column1]],2,1)="/",MID(Table1[[#This Row],[Column1]],3,1)="/"),SUBSTITUTE(SUBSTITUTE(L60,M60,""),_xlfn.TEXTAFTER(L60," ",LEN(L60)-LEN(SUBSTITUTE(L60," ",""))),""))</f>
        <v xml:space="preserve"> P DOLLAR-GE DG 02735704  POS DEB 1218 10/14/23 12122996 </v>
      </c>
    </row>
    <row r="61" spans="1:16" x14ac:dyDescent="0.2">
      <c r="A61" t="s">
        <v>251</v>
      </c>
      <c r="B61" t="str">
        <f t="shared" si="0"/>
        <v/>
      </c>
      <c r="E61" t="s">
        <v>193</v>
      </c>
      <c r="L61" t="s">
        <v>209</v>
      </c>
      <c r="M61" t="str">
        <f>IF(OR(MID(Table1[[#This Row],[Column1]],2,1)="/",MID(Table1[[#This Row],[Column1]],3,1)="/"),_xlfn.TEXTBEFORE(Table1[[#This Row],[Column1]]," ",1),"")</f>
        <v>10/17</v>
      </c>
      <c r="N61" s="1">
        <f>IF(OR(MID(Table1[[#This Row],[Column1]],2,1)="/",MID(Table1[[#This Row],[Column1]],3,1)="/"),VALUE("-"&amp;SUBSTITUTE(_xlfn.TEXTAFTER(L61," ",LEN(L61)-LEN(SUBSTITUTE(L61," ",""))),"-","")))</f>
        <v>-255</v>
      </c>
      <c r="O61" t="str">
        <f>IF(OR(MID(Table1[[#This Row],[Column1]],2,1)="/",MID(Table1[[#This Row],[Column1]],3,1)="/"),SUBSTITUTE(SUBSTITUTE(L61,M61,""),_xlfn.TEXTAFTER(L61," ",LEN(L61)-LEN(SUBSTITUTE(L61," ",""))),""))</f>
        <v xml:space="preserve"> M WEB  MOBILE PMT CAPITAL ONE </v>
      </c>
    </row>
    <row r="62" spans="1:16" x14ac:dyDescent="0.2">
      <c r="A62" t="s">
        <v>3</v>
      </c>
      <c r="B62" t="str">
        <f t="shared" si="0"/>
        <v/>
      </c>
      <c r="E62" t="s">
        <v>193</v>
      </c>
      <c r="L62" t="s">
        <v>212</v>
      </c>
      <c r="M62" t="str">
        <f>IF(OR(MID(Table1[[#This Row],[Column1]],2,1)="/",MID(Table1[[#This Row],[Column1]],3,1)="/"),_xlfn.TEXTBEFORE(Table1[[#This Row],[Column1]]," ",1),"")</f>
        <v>10/20</v>
      </c>
      <c r="N62" s="1">
        <f>IF(OR(MID(Table1[[#This Row],[Column1]],2,1)="/",MID(Table1[[#This Row],[Column1]],3,1)="/"),VALUE("-"&amp;SUBSTITUTE(_xlfn.TEXTAFTER(L62," ",LEN(L62)-LEN(SUBSTITUTE(L62," ",""))),"-","")))</f>
        <v>-1319.9</v>
      </c>
      <c r="O62" t="str">
        <f>IF(OR(MID(Table1[[#This Row],[Column1]],2,1)="/",MID(Table1[[#This Row],[Column1]],3,1)="/"),SUBSTITUTE(SUBSTITUTE(L62,M62,""),_xlfn.TEXTAFTER(L62," ",LEN(L62)-LEN(SUBSTITUTE(L62," ",""))),""))</f>
        <v xml:space="preserve"> E CCD TERRY FORD  EFSLLC Wex Inc </v>
      </c>
      <c r="P62" t="s">
        <v>482</v>
      </c>
    </row>
    <row r="63" spans="1:16" x14ac:dyDescent="0.2">
      <c r="A63" t="s">
        <v>39</v>
      </c>
      <c r="B63" t="str">
        <f t="shared" si="0"/>
        <v/>
      </c>
      <c r="E63" t="s">
        <v>193</v>
      </c>
      <c r="L63" t="s">
        <v>210</v>
      </c>
      <c r="M63" t="str">
        <f>IF(OR(MID(Table1[[#This Row],[Column1]],2,1)="/",MID(Table1[[#This Row],[Column1]],3,1)="/"),_xlfn.TEXTBEFORE(Table1[[#This Row],[Column1]]," ",1),"")</f>
        <v>10/20</v>
      </c>
      <c r="N63" s="1">
        <f>IF(OR(MID(Table1[[#This Row],[Column1]],2,1)="/",MID(Table1[[#This Row],[Column1]],3,1)="/"),VALUE("-"&amp;SUBSTITUTE(_xlfn.TEXTAFTER(L63," ",LEN(L63)-LEN(SUBSTITUTE(L63," ",""))),"-","")))</f>
        <v>-229.27</v>
      </c>
      <c r="O63" t="str">
        <f>IF(OR(MID(Table1[[#This Row],[Column1]],2,1)="/",MID(Table1[[#This Row],[Column1]],3,1)="/"),SUBSTITUTE(SUBSTITUTE(L63,M63,""),_xlfn.TEXTAFTER(L63," ",LEN(L63)-LEN(SUBSTITUTE(L63," ",""))),""))</f>
        <v xml:space="preserve"> T to Ford F150  Transfer from Terrys Trucking </v>
      </c>
      <c r="P63" t="s">
        <v>488</v>
      </c>
    </row>
    <row r="64" spans="1:16" x14ac:dyDescent="0.2">
      <c r="A64" t="s">
        <v>252</v>
      </c>
      <c r="B64" t="str">
        <f t="shared" si="0"/>
        <v>8/28 PO DOLLAR GE DG 134542069 8/28 POS DEB 0950 08/26/23 09519885 51.30-</v>
      </c>
      <c r="E64" t="s">
        <v>193</v>
      </c>
      <c r="L64" t="s">
        <v>211</v>
      </c>
      <c r="M64" t="str">
        <f>IF(OR(MID(Table1[[#This Row],[Column1]],2,1)="/",MID(Table1[[#This Row],[Column1]],3,1)="/"),_xlfn.TEXTBEFORE(Table1[[#This Row],[Column1]]," ",1),"")</f>
        <v>10/20</v>
      </c>
      <c r="N64" s="1">
        <f>IF(OR(MID(Table1[[#This Row],[Column1]],2,1)="/",MID(Table1[[#This Row],[Column1]],3,1)="/"),VALUE("-"&amp;SUBSTITUTE(_xlfn.TEXTAFTER(L64," ",LEN(L64)-LEN(SUBSTITUTE(L64," ",""))),"-","")))</f>
        <v>-274.31</v>
      </c>
      <c r="O64" t="str">
        <f>IF(OR(MID(Table1[[#This Row],[Column1]],2,1)="/",MID(Table1[[#This Row],[Column1]],3,1)="/"),SUBSTITUTE(SUBSTITUTE(L64,M64,""),_xlfn.TEXTAFTER(L64," ",LEN(L64)-LEN(SUBSTITUTE(L64," ",""))),""))</f>
        <v xml:space="preserve"> T to international Truck  Transfer from Terrys Trucking </v>
      </c>
      <c r="P64" t="s">
        <v>492</v>
      </c>
    </row>
    <row r="65" spans="1:16" x14ac:dyDescent="0.2">
      <c r="A65" t="s">
        <v>253</v>
      </c>
      <c r="B65" t="str">
        <f t="shared" si="0"/>
        <v/>
      </c>
      <c r="E65" t="s">
        <v>193</v>
      </c>
      <c r="L65" t="s">
        <v>213</v>
      </c>
      <c r="M65" t="str">
        <f>IF(OR(MID(Table1[[#This Row],[Column1]],2,1)="/",MID(Table1[[#This Row],[Column1]],3,1)="/"),_xlfn.TEXTBEFORE(Table1[[#This Row],[Column1]]," ",1),"")</f>
        <v>10/20</v>
      </c>
      <c r="N65" s="1">
        <f>IF(OR(MID(Table1[[#This Row],[Column1]],2,1)="/",MID(Table1[[#This Row],[Column1]],3,1)="/"),VALUE("-"&amp;SUBSTITUTE(_xlfn.TEXTAFTER(L65," ",LEN(L65)-LEN(SUBSTITUTE(L65," ",""))),"-","")))</f>
        <v>-1000</v>
      </c>
      <c r="O65" t="str">
        <f>IF(OR(MID(Table1[[#This Row],[Column1]],2,1)="/",MID(Table1[[#This Row],[Column1]],3,1)="/"),SUBSTITUTE(SUBSTITUTE(L65,M65,""),_xlfn.TEXTAFTER(L65," ",LEN(L65)-LEN(SUBSTITUTE(L65," ",""))),""))</f>
        <v xml:space="preserve"> T to Shelia and Terry  Transfer from Terrys Trucking </v>
      </c>
      <c r="P65" t="s">
        <v>488</v>
      </c>
    </row>
    <row r="66" spans="1:16" x14ac:dyDescent="0.2">
      <c r="A66" t="s">
        <v>254</v>
      </c>
      <c r="B66" t="str">
        <f t="shared" si="0"/>
        <v/>
      </c>
      <c r="E66" t="s">
        <v>193</v>
      </c>
      <c r="L66" t="s">
        <v>214</v>
      </c>
      <c r="M66" t="str">
        <f>IF(OR(MID(Table1[[#This Row],[Column1]],2,1)="/",MID(Table1[[#This Row],[Column1]],3,1)="/"),_xlfn.TEXTBEFORE(Table1[[#This Row],[Column1]]," ",1),"")</f>
        <v>10/23</v>
      </c>
      <c r="N66" s="1">
        <f>IF(OR(MID(Table1[[#This Row],[Column1]],2,1)="/",MID(Table1[[#This Row],[Column1]],3,1)="/"),VALUE("-"&amp;SUBSTITUTE(_xlfn.TEXTAFTER(L66," ",LEN(L66)-LEN(SUBSTITUTE(L66," ",""))),"-","")))</f>
        <v>-25</v>
      </c>
      <c r="O66" t="str">
        <f>IF(OR(MID(Table1[[#This Row],[Column1]],2,1)="/",MID(Table1[[#This Row],[Column1]],3,1)="/"),SUBSTITUTE(SUBSTITUTE(L66,M66,""),_xlfn.TEXTAFTER(L66," ",LEN(L66)-LEN(SUBSTITUTE(L66," ",""))),""))</f>
        <v xml:space="preserve"> P ELY DRUGS MEDICA  POS DEB 0858 10/21/23 00485373 </v>
      </c>
      <c r="P66" t="s">
        <v>490</v>
      </c>
    </row>
    <row r="67" spans="1:16" x14ac:dyDescent="0.2">
      <c r="A67" t="s">
        <v>39</v>
      </c>
      <c r="B67" t="str">
        <f t="shared" si="0"/>
        <v/>
      </c>
      <c r="E67" t="s">
        <v>193</v>
      </c>
      <c r="L67" t="s">
        <v>215</v>
      </c>
      <c r="M67" t="str">
        <f>IF(OR(MID(Table1[[#This Row],[Column1]],2,1)="/",MID(Table1[[#This Row],[Column1]],3,1)="/"),_xlfn.TEXTBEFORE(Table1[[#This Row],[Column1]]," ",1),"")</f>
        <v>10/23</v>
      </c>
      <c r="N67" s="1">
        <f>IF(OR(MID(Table1[[#This Row],[Column1]],2,1)="/",MID(Table1[[#This Row],[Column1]],3,1)="/"),VALUE("-"&amp;SUBSTITUTE(_xlfn.TEXTAFTER(L67," ",LEN(L67)-LEN(SUBSTITUTE(L67," ",""))),"-","")))</f>
        <v>-26.15</v>
      </c>
      <c r="O67" t="str">
        <f>IF(OR(MID(Table1[[#This Row],[Column1]],2,1)="/",MID(Table1[[#This Row],[Column1]],3,1)="/"),SUBSTITUTE(SUBSTITUTE(L67,M67,""),_xlfn.TEXTAFTER(L67," ",LEN(L67)-LEN(SUBSTITUTE(L67," ",""))),""))</f>
        <v xml:space="preserve"> P NNT RURAL KING GLAS002518  POS DEB 0947 10/21/23 39100549 </v>
      </c>
      <c r="P67" t="s">
        <v>480</v>
      </c>
    </row>
    <row r="68" spans="1:16" x14ac:dyDescent="0.2">
      <c r="A68" t="s">
        <v>255</v>
      </c>
      <c r="B68" t="str">
        <f t="shared" si="0"/>
        <v>8/28 DB EFORM2290.COM 8/28 DBT CRD 0641 08/25/23 DSACF4S7 47.74-</v>
      </c>
      <c r="E68" t="s">
        <v>193</v>
      </c>
      <c r="L68" t="s">
        <v>216</v>
      </c>
      <c r="M68" t="str">
        <f>IF(OR(MID(Table1[[#This Row],[Column1]],2,1)="/",MID(Table1[[#This Row],[Column1]],3,1)="/"),_xlfn.TEXTBEFORE(Table1[[#This Row],[Column1]]," ",1),"")</f>
        <v>10/23</v>
      </c>
      <c r="N68" s="1">
        <f>IF(OR(MID(Table1[[#This Row],[Column1]],2,1)="/",MID(Table1[[#This Row],[Column1]],3,1)="/"),VALUE("-"&amp;SUBSTITUTE(_xlfn.TEXTAFTER(L68," ",LEN(L68)-LEN(SUBSTITUTE(L68," ",""))),"-","")))</f>
        <v>-69</v>
      </c>
      <c r="O68" t="str">
        <f>IF(OR(MID(Table1[[#This Row],[Column1]],2,1)="/",MID(Table1[[#This Row],[Column1]],3,1)="/"),SUBSTITUTE(SUBSTITUTE(L68,M68,""),_xlfn.TEXTAFTER(L68," ",LEN(L68)-LEN(SUBSTITUTE(L68," ",""))),""))</f>
        <v xml:space="preserve"> P Speedway  POS DEB 1308 /23 00874530 </v>
      </c>
    </row>
    <row r="69" spans="1:16" x14ac:dyDescent="0.2">
      <c r="A69" t="s">
        <v>245</v>
      </c>
      <c r="B69" t="str">
        <f t="shared" ref="B69:B132" si="3">IF(OR(MID(A69,2,1)="/",MID(A69,3,1)="/"),LEFT(A69,7)&amp;" "&amp;A70&amp;" "&amp;SUBSTITUTE(A69,LEFT(A69,7)&amp;" "&amp;A70,""),"")</f>
        <v/>
      </c>
      <c r="E69" t="s">
        <v>193</v>
      </c>
      <c r="L69" t="s">
        <v>217</v>
      </c>
      <c r="M69" t="str">
        <f>IF(OR(MID(Table1[[#This Row],[Column1]],2,1)="/",MID(Table1[[#This Row],[Column1]],3,1)="/"),_xlfn.TEXTBEFORE(Table1[[#This Row],[Column1]]," ",1),"")</f>
        <v>10/24</v>
      </c>
      <c r="N69" s="1">
        <f>IF(OR(MID(Table1[[#This Row],[Column1]],2,1)="/",MID(Table1[[#This Row],[Column1]],3,1)="/"),VALUE("-"&amp;SUBSTITUTE(_xlfn.TEXTAFTER(L69," ",LEN(L69)-LEN(SUBSTITUTE(L69," ",""))),"-","")))</f>
        <v>-17.649999999999999</v>
      </c>
      <c r="O69" t="str">
        <f>IF(OR(MID(Table1[[#This Row],[Column1]],2,1)="/",MID(Table1[[#This Row],[Column1]],3,1)="/"),SUBSTITUTE(SUBSTITUTE(L69,M69,""),_xlfn.TEXTAFTER(L69," ",LEN(L69)-LEN(SUBSTITUTE(L69," ",""))),""))</f>
        <v xml:space="preserve"> 8 CCD TERRY FORD  8007737277 PREPASS </v>
      </c>
      <c r="P69" t="s">
        <v>491</v>
      </c>
    </row>
    <row r="70" spans="1:16" x14ac:dyDescent="0.2">
      <c r="A70" t="s">
        <v>246</v>
      </c>
      <c r="B70" t="str">
        <f t="shared" si="3"/>
        <v/>
      </c>
      <c r="E70" t="s">
        <v>193</v>
      </c>
      <c r="L70" t="s">
        <v>218</v>
      </c>
      <c r="M70" t="str">
        <f>IF(OR(MID(Table1[[#This Row],[Column1]],2,1)="/",MID(Table1[[#This Row],[Column1]],3,1)="/"),_xlfn.TEXTBEFORE(Table1[[#This Row],[Column1]]," ",1),"")</f>
        <v>10/26</v>
      </c>
      <c r="N70" s="1">
        <f>IF(OR(MID(Table1[[#This Row],[Column1]],2,1)="/",MID(Table1[[#This Row],[Column1]],3,1)="/"),VALUE("-"&amp;SUBSTITUTE(_xlfn.TEXTAFTER(L70," ",LEN(L70)-LEN(SUBSTITUTE(L70," ",""))),"-","")))</f>
        <v>-0.45</v>
      </c>
      <c r="O70" t="str">
        <f>IF(OR(MID(Table1[[#This Row],[Column1]],2,1)="/",MID(Table1[[#This Row],[Column1]],3,1)="/"),SUBSTITUTE(SUBSTITUTE(L70,M70,""),_xlfn.TEXTAFTER(L70," ",LEN(L70)-LEN(SUBSTITUTE(L70," ",""))),""))</f>
        <v xml:space="preserve"> P DESI BHAI TRUCKS &amp; TIR  POS DEB 0950 /23 00007721 </v>
      </c>
      <c r="P70" t="s">
        <v>483</v>
      </c>
    </row>
    <row r="71" spans="1:16" x14ac:dyDescent="0.2">
      <c r="A71" t="s">
        <v>256</v>
      </c>
      <c r="B71" t="str">
        <f t="shared" si="3"/>
        <v>9/01 EF CCD TERRY FORD 9/01 EFSLLC Wex Inc 1,566.68-</v>
      </c>
      <c r="E71" t="s">
        <v>193</v>
      </c>
      <c r="L71" t="s">
        <v>219</v>
      </c>
      <c r="M71" t="str">
        <f>IF(OR(MID(Table1[[#This Row],[Column1]],2,1)="/",MID(Table1[[#This Row],[Column1]],3,1)="/"),_xlfn.TEXTBEFORE(Table1[[#This Row],[Column1]]," ",1),"")</f>
        <v>10/26</v>
      </c>
      <c r="N71" s="1">
        <f>IF(OR(MID(Table1[[#This Row],[Column1]],2,1)="/",MID(Table1[[#This Row],[Column1]],3,1)="/"),VALUE("-"&amp;SUBSTITUTE(_xlfn.TEXTAFTER(L71," ",LEN(L71)-LEN(SUBSTITUTE(L71," ",""))),"-","")))</f>
        <v>-44</v>
      </c>
      <c r="O71" t="str">
        <f>IF(OR(MID(Table1[[#This Row],[Column1]],2,1)="/",MID(Table1[[#This Row],[Column1]],3,1)="/"),SUBSTITUTE(SUBSTITUTE(L71,M71,""),_xlfn.TEXTAFTER(L71," ",LEN(L71)-LEN(SUBSTITUTE(L71," ",""))),""))</f>
        <v xml:space="preserve"> P DESI BHAI TRUCKS &amp; TIR  POS DEB 0951 /23 00007723 </v>
      </c>
      <c r="P71" t="s">
        <v>483</v>
      </c>
    </row>
    <row r="72" spans="1:16" x14ac:dyDescent="0.2">
      <c r="A72" t="s">
        <v>8</v>
      </c>
      <c r="B72" t="str">
        <f t="shared" si="3"/>
        <v/>
      </c>
      <c r="E72" t="s">
        <v>193</v>
      </c>
      <c r="L72" t="s">
        <v>192</v>
      </c>
      <c r="M72" t="str">
        <f>IF(OR(MID(Table1[[#This Row],[Column1]],2,1)="/",MID(Table1[[#This Row],[Column1]],3,1)="/"),_xlfn.TEXTBEFORE(Table1[[#This Row],[Column1]]," ",1),"")</f>
        <v>10/27</v>
      </c>
      <c r="N72" s="1">
        <f>IF(OR(MID(Table1[[#This Row],[Column1]],2,1)="/",MID(Table1[[#This Row],[Column1]],3,1)="/"),VALUE("-"&amp;SUBSTITUTE(_xlfn.TEXTAFTER(L72," ",LEN(L72)-LEN(SUBSTITUTE(L72," ",""))),"-","")))</f>
        <v>-290.8</v>
      </c>
      <c r="O72" t="str">
        <f>IF(OR(MID(Table1[[#This Row],[Column1]],2,1)="/",MID(Table1[[#This Row],[Column1]],3,1)="/"),SUBSTITUTE(SUBSTITUTE(L72,M72,""),_xlfn.TEXTAFTER(L72," ",LEN(L72)-LEN(SUBSTITUTE(L72," ",""))),""))</f>
        <v xml:space="preserve"> E CCD TERRY FORD  EFSLLC Wex Inc </v>
      </c>
      <c r="P72" t="s">
        <v>482</v>
      </c>
    </row>
    <row r="73" spans="1:16" x14ac:dyDescent="0.2">
      <c r="A73" t="s">
        <v>257</v>
      </c>
      <c r="B73" t="str">
        <f t="shared" si="3"/>
        <v>9/01 Tr to Shelia and Terry 9/01 Transfer from Terrys Trucking 1,000.00-</v>
      </c>
      <c r="E73" t="s">
        <v>193</v>
      </c>
      <c r="L73" t="s">
        <v>194</v>
      </c>
      <c r="M73" t="str">
        <f>IF(OR(MID(Table1[[#This Row],[Column1]],2,1)="/",MID(Table1[[#This Row],[Column1]],3,1)="/"),_xlfn.TEXTBEFORE(Table1[[#This Row],[Column1]]," ",1),"")</f>
        <v>10/27</v>
      </c>
      <c r="N73" s="1">
        <f>IF(OR(MID(Table1[[#This Row],[Column1]],2,1)="/",MID(Table1[[#This Row],[Column1]],3,1)="/"),VALUE("-"&amp;SUBSTITUTE(_xlfn.TEXTAFTER(L73," ",LEN(L73)-LEN(SUBSTITUTE(L73," ",""))),"-","")))</f>
        <v>-1000</v>
      </c>
      <c r="O73" t="str">
        <f>IF(OR(MID(Table1[[#This Row],[Column1]],2,1)="/",MID(Table1[[#This Row],[Column1]],3,1)="/"),SUBSTITUTE(SUBSTITUTE(L73,M73,""),_xlfn.TEXTAFTER(L73," ",LEN(L73)-LEN(SUBSTITUTE(L73," ",""))),""))</f>
        <v xml:space="preserve"> T to Shelia and Terry  Transfer from Terrys Trucking </v>
      </c>
      <c r="P73" t="s">
        <v>488</v>
      </c>
    </row>
    <row r="74" spans="1:16" x14ac:dyDescent="0.2">
      <c r="A74" t="s">
        <v>4</v>
      </c>
      <c r="B74" t="str">
        <f t="shared" si="3"/>
        <v/>
      </c>
      <c r="E74" t="s">
        <v>193</v>
      </c>
      <c r="L74" t="s">
        <v>195</v>
      </c>
      <c r="M74" t="str">
        <f>IF(OR(MID(Table1[[#This Row],[Column1]],2,1)="/",MID(Table1[[#This Row],[Column1]],3,1)="/"),_xlfn.TEXTBEFORE(Table1[[#This Row],[Column1]]," ",1),"")</f>
        <v>10/30</v>
      </c>
      <c r="N74" s="1">
        <f>IF(OR(MID(Table1[[#This Row],[Column1]],2,1)="/",MID(Table1[[#This Row],[Column1]],3,1)="/"),VALUE("-"&amp;SUBSTITUTE(_xlfn.TEXTAFTER(L74," ",LEN(L74)-LEN(SUBSTITUTE(L74," ",""))),"-","")))</f>
        <v>-129.69</v>
      </c>
      <c r="O74" t="str">
        <f>IF(OR(MID(Table1[[#This Row],[Column1]],2,1)="/",MID(Table1[[#This Row],[Column1]],3,1)="/"),SUBSTITUTE(SUBSTITUTE(L74,M74,""),_xlfn.TEXTAFTER(L74," ",LEN(L74)-LEN(SUBSTITUTE(L74," ",""))),""))</f>
        <v xml:space="preserve"> P DOLLAR GE DG 12616124  POS DEB 1254 10/29/23 12525510 </v>
      </c>
    </row>
    <row r="75" spans="1:16" x14ac:dyDescent="0.2">
      <c r="A75" t="s">
        <v>258</v>
      </c>
      <c r="B75" t="str">
        <f t="shared" si="3"/>
        <v>9/05 PO DOLLAR GE DG 12616124 9/05 POS DEB 1636 09/04/23 16360931 13.64-</v>
      </c>
      <c r="E75" t="s">
        <v>193</v>
      </c>
      <c r="L75" t="s">
        <v>196</v>
      </c>
      <c r="M75" t="str">
        <f>IF(OR(MID(Table1[[#This Row],[Column1]],2,1)="/",MID(Table1[[#This Row],[Column1]],3,1)="/"),_xlfn.TEXTBEFORE(Table1[[#This Row],[Column1]]," ",1),"")</f>
        <v>11/03</v>
      </c>
      <c r="N75" s="1">
        <f>IF(OR(MID(Table1[[#This Row],[Column1]],2,1)="/",MID(Table1[[#This Row],[Column1]],3,1)="/"),VALUE("-"&amp;SUBSTITUTE(_xlfn.TEXTAFTER(L75," ",LEN(L75)-LEN(SUBSTITUTE(L75," ",""))),"-","")))</f>
        <v>-2097.52</v>
      </c>
      <c r="O75" t="str">
        <f>IF(OR(MID(Table1[[#This Row],[Column1]],2,1)="/",MID(Table1[[#This Row],[Column1]],3,1)="/"),SUBSTITUTE(SUBSTITUTE(L75,M75,""),_xlfn.TEXTAFTER(L75," ",LEN(L75)-LEN(SUBSTITUTE(L75," ",""))),""))</f>
        <v xml:space="preserve"> E CCD TERRY FORD  EFSLLC Wex Inc </v>
      </c>
      <c r="P75" t="s">
        <v>482</v>
      </c>
    </row>
    <row r="76" spans="1:16" x14ac:dyDescent="0.2">
      <c r="A76" t="s">
        <v>128</v>
      </c>
      <c r="B76" t="str">
        <f t="shared" si="3"/>
        <v/>
      </c>
      <c r="E76" t="s">
        <v>193</v>
      </c>
      <c r="L76" t="s">
        <v>197</v>
      </c>
      <c r="M76" t="str">
        <f>IF(OR(MID(Table1[[#This Row],[Column1]],2,1)="/",MID(Table1[[#This Row],[Column1]],3,1)="/"),_xlfn.TEXTBEFORE(Table1[[#This Row],[Column1]]," ",1),"")</f>
        <v>11/03</v>
      </c>
      <c r="N76" s="1">
        <f>IF(OR(MID(Table1[[#This Row],[Column1]],2,1)="/",MID(Table1[[#This Row],[Column1]],3,1)="/"),VALUE("-"&amp;SUBSTITUTE(_xlfn.TEXTAFTER(L76," ",LEN(L76)-LEN(SUBSTITUTE(L76," ",""))),"-","")))</f>
        <v>-900</v>
      </c>
      <c r="O76" t="str">
        <f>IF(OR(MID(Table1[[#This Row],[Column1]],2,1)="/",MID(Table1[[#This Row],[Column1]],3,1)="/"),SUBSTITUTE(SUBSTITUTE(L76,M76,""),_xlfn.TEXTAFTER(L76," ",LEN(L76)-LEN(SUBSTITUTE(L76," ",""))),""))</f>
        <v xml:space="preserve"> T to Shelia and Terry  Transfer from Terrys Trucking </v>
      </c>
      <c r="P76" t="s">
        <v>488</v>
      </c>
    </row>
    <row r="77" spans="1:16" x14ac:dyDescent="0.2">
      <c r="A77" t="s">
        <v>129</v>
      </c>
      <c r="B77" t="str">
        <f t="shared" si="3"/>
        <v/>
      </c>
      <c r="C77" t="s">
        <v>191</v>
      </c>
      <c r="E77" t="s">
        <v>193</v>
      </c>
      <c r="L77" t="s">
        <v>200</v>
      </c>
      <c r="M77" t="str">
        <f>IF(OR(MID(Table1[[#This Row],[Column1]],2,1)="/",MID(Table1[[#This Row],[Column1]],3,1)="/"),_xlfn.TEXTBEFORE(Table1[[#This Row],[Column1]]," ",1),"")</f>
        <v>11/06</v>
      </c>
      <c r="N77" s="1">
        <f>IF(OR(MID(Table1[[#This Row],[Column1]],2,1)="/",MID(Table1[[#This Row],[Column1]],3,1)="/"),VALUE("-"&amp;SUBSTITUTE(_xlfn.TEXTAFTER(L77," ",LEN(L77)-LEN(SUBSTITUTE(L77," ",""))),"-","")))</f>
        <v>-0.99</v>
      </c>
      <c r="O77" t="str">
        <f>IF(OR(MID(Table1[[#This Row],[Column1]],2,1)="/",MID(Table1[[#This Row],[Column1]],3,1)="/"),SUBSTITUTE(SUBSTITUTE(L77,M77,""),_xlfn.TEXTAFTER(L77," ",LEN(L77)-LEN(SUBSTITUTE(L77," ",""))),""))</f>
        <v xml:space="preserve"> D APPLE.COM/BILL  DBT CRD 0618 11/05/23 DSYSPJEH </v>
      </c>
    </row>
    <row r="78" spans="1:16" x14ac:dyDescent="0.2">
      <c r="A78" t="s">
        <v>46</v>
      </c>
      <c r="B78" t="str">
        <f t="shared" si="3"/>
        <v/>
      </c>
      <c r="E78" t="s">
        <v>193</v>
      </c>
      <c r="L78" t="s">
        <v>198</v>
      </c>
      <c r="M78" t="str">
        <f>IF(OR(MID(Table1[[#This Row],[Column1]],2,1)="/",MID(Table1[[#This Row],[Column1]],3,1)="/"),_xlfn.TEXTBEFORE(Table1[[#This Row],[Column1]]," ",1),"")</f>
        <v>11/06</v>
      </c>
      <c r="N78" s="1">
        <f>IF(OR(MID(Table1[[#This Row],[Column1]],2,1)="/",MID(Table1[[#This Row],[Column1]],3,1)="/"),VALUE("-"&amp;SUBSTITUTE(_xlfn.TEXTAFTER(L78," ",LEN(L78)-LEN(SUBSTITUTE(L78," ",""))),"-","")))</f>
        <v>-33.57</v>
      </c>
      <c r="O78" t="str">
        <f>IF(OR(MID(Table1[[#This Row],[Column1]],2,1)="/",MID(Table1[[#This Row],[Column1]],3,1)="/"),SUBSTITUTE(SUBSTITUTE(L78,M78,""),_xlfn.TEXTAFTER(L78," ",LEN(L78)-LEN(SUBSTITUTE(L78," ",""))),""))</f>
        <v xml:space="preserve"> D SYNCB PAYMENT  DBT CRD 1100 11/03/23 DSD5VNOI </v>
      </c>
    </row>
    <row r="79" spans="1:16" x14ac:dyDescent="0.2">
      <c r="A79" t="s">
        <v>259</v>
      </c>
      <c r="B79" t="str">
        <f t="shared" si="3"/>
        <v>9/05 PO MARATHON PETRO90 9/05 POS DEB 1328 09/02/23 00870797 71.00-</v>
      </c>
      <c r="E79" t="s">
        <v>193</v>
      </c>
      <c r="L79" t="s">
        <v>199</v>
      </c>
      <c r="M79" t="str">
        <f>IF(OR(MID(Table1[[#This Row],[Column1]],2,1)="/",MID(Table1[[#This Row],[Column1]],3,1)="/"),_xlfn.TEXTBEFORE(Table1[[#This Row],[Column1]]," ",1),"")</f>
        <v>11/06</v>
      </c>
      <c r="N79" s="1">
        <f>IF(OR(MID(Table1[[#This Row],[Column1]],2,1)="/",MID(Table1[[#This Row],[Column1]],3,1)="/"),VALUE("-"&amp;SUBSTITUTE(_xlfn.TEXTAFTER(L79," ",LEN(L79)-LEN(SUBSTITUTE(L79," ",""))),"-","")))</f>
        <v>-242.75</v>
      </c>
      <c r="O79" t="str">
        <f>IF(OR(MID(Table1[[#This Row],[Column1]],2,1)="/",MID(Table1[[#This Row],[Column1]],3,1)="/"),SUBSTITUTE(SUBSTITUTE(L79,M79,""),_xlfn.TEXTAFTER(L79," ",LEN(L79)-LEN(SUBSTITUTE(L79," ",""))),""))</f>
        <v xml:space="preserve"> D TJ HEALTH PATIENT PORT  DBT CRD 0959 11/03/23 DSN34Z7V </v>
      </c>
      <c r="P79" t="s">
        <v>490</v>
      </c>
    </row>
    <row r="80" spans="1:16" x14ac:dyDescent="0.2">
      <c r="A80" t="s">
        <v>260</v>
      </c>
      <c r="B80" t="str">
        <f t="shared" si="3"/>
        <v/>
      </c>
      <c r="E80" t="s">
        <v>193</v>
      </c>
      <c r="L80" t="s">
        <v>201</v>
      </c>
      <c r="M80" t="str">
        <f>IF(OR(MID(Table1[[#This Row],[Column1]],2,1)="/",MID(Table1[[#This Row],[Column1]],3,1)="/"),_xlfn.TEXTBEFORE(Table1[[#This Row],[Column1]]," ",1),"")</f>
        <v>11/07</v>
      </c>
      <c r="N80" s="1">
        <f>IF(OR(MID(Table1[[#This Row],[Column1]],2,1)="/",MID(Table1[[#This Row],[Column1]],3,1)="/"),VALUE("-"&amp;SUBSTITUTE(_xlfn.TEXTAFTER(L80," ",LEN(L80)-LEN(SUBSTITUTE(L80," ",""))),"-","")))</f>
        <v>-32.950000000000003</v>
      </c>
      <c r="O80" t="str">
        <f>IF(OR(MID(Table1[[#This Row],[Column1]],2,1)="/",MID(Table1[[#This Row],[Column1]],3,1)="/"),SUBSTITUTE(SUBSTITUTE(L80,M80,""),_xlfn.TEXTAFTER(L80," ",LEN(L80)-LEN(SUBSTITUTE(L80," ",""))),""))</f>
        <v xml:space="preserve"> D LEGALSHIELD *MEMBRSHIP  DBT CRD 0431 11/06/23 DSF0W2OU </v>
      </c>
      <c r="P80" t="s">
        <v>489</v>
      </c>
    </row>
    <row r="81" spans="1:16" x14ac:dyDescent="0.2">
      <c r="A81" t="s">
        <v>261</v>
      </c>
      <c r="B81" t="str">
        <f t="shared" si="3"/>
        <v/>
      </c>
      <c r="E81" t="s">
        <v>193</v>
      </c>
      <c r="L81" t="s">
        <v>202</v>
      </c>
      <c r="M81" t="str">
        <f>IF(OR(MID(Table1[[#This Row],[Column1]],2,1)="/",MID(Table1[[#This Row],[Column1]],3,1)="/"),_xlfn.TEXTBEFORE(Table1[[#This Row],[Column1]]," ",1),"")</f>
        <v>11/10</v>
      </c>
      <c r="N81" s="1">
        <f>IF(OR(MID(Table1[[#This Row],[Column1]],2,1)="/",MID(Table1[[#This Row],[Column1]],3,1)="/"),VALUE("-"&amp;SUBSTITUTE(_xlfn.TEXTAFTER(L81," ",LEN(L81)-LEN(SUBSTITUTE(L81," ",""))),"-","")))</f>
        <v>-836.37</v>
      </c>
      <c r="O81" t="str">
        <f>IF(OR(MID(Table1[[#This Row],[Column1]],2,1)="/",MID(Table1[[#This Row],[Column1]],3,1)="/"),SUBSTITUTE(SUBSTITUTE(L81,M81,""),_xlfn.TEXTAFTER(L81," ",LEN(L81)-LEN(SUBSTITUTE(L81," ",""))),""))</f>
        <v xml:space="preserve"> E CCD TERRY FORD  EFSLLC Wex Inc </v>
      </c>
      <c r="P81" t="s">
        <v>482</v>
      </c>
    </row>
    <row r="82" spans="1:16" x14ac:dyDescent="0.2">
      <c r="A82" t="s">
        <v>39</v>
      </c>
      <c r="B82" t="str">
        <f t="shared" si="3"/>
        <v/>
      </c>
      <c r="E82" t="s">
        <v>193</v>
      </c>
      <c r="L82" t="s">
        <v>477</v>
      </c>
      <c r="M82" t="str">
        <f>IF(OR(MID(Table1[[#This Row],[Column1]],2,1)="/",MID(Table1[[#This Row],[Column1]],3,1)="/"),_xlfn.TEXTBEFORE(Table1[[#This Row],[Column1]]," ",1),"")</f>
        <v>11/10</v>
      </c>
      <c r="N82" s="1">
        <f>IF(OR(MID(Table1[[#This Row],[Column1]],2,1)="/",MID(Table1[[#This Row],[Column1]],3,1)="/"),VALUE("-"&amp;SUBSTITUTE(_xlfn.TEXTAFTER(L82," ",LEN(L82)-LEN(SUBSTITUTE(L82," ",""))),"-","")))</f>
        <v>-8</v>
      </c>
      <c r="O82" t="str">
        <f>IF(OR(MID(Table1[[#This Row],[Column1]],2,1)="/",MID(Table1[[#This Row],[Column1]],3,1)="/"),SUBSTITUTE(SUBSTITUTE(L82,M82,""),_xlfn.TEXTAFTER(L82," ",LEN(L82)-LEN(SUBSTITUTE(L82," ",""))),""))</f>
        <v xml:space="preserve"> S 11/13 POS DEB 1123 11/11/23 11226899 185.35-  Service Charge </v>
      </c>
      <c r="P82" t="s">
        <v>494</v>
      </c>
    </row>
    <row r="83" spans="1:16" x14ac:dyDescent="0.2">
      <c r="A83" t="s">
        <v>262</v>
      </c>
      <c r="B83" t="str">
        <f t="shared" si="3"/>
        <v>9/05 DB APPLE.COM/BILL 9/05 DBT CRD 0620 09/04/23 DSKVZSNR .99-</v>
      </c>
      <c r="E83" t="s">
        <v>193</v>
      </c>
      <c r="L83" t="s">
        <v>203</v>
      </c>
      <c r="M83" t="str">
        <f>IF(OR(MID(Table1[[#This Row],[Column1]],2,1)="/",MID(Table1[[#This Row],[Column1]],3,1)="/"),_xlfn.TEXTBEFORE(Table1[[#This Row],[Column1]]," ",1),"")</f>
        <v>11/10</v>
      </c>
      <c r="N83" s="1">
        <f>IF(OR(MID(Table1[[#This Row],[Column1]],2,1)="/",MID(Table1[[#This Row],[Column1]],3,1)="/"),VALUE("-"&amp;SUBSTITUTE(_xlfn.TEXTAFTER(L83," ",LEN(L83)-LEN(SUBSTITUTE(L83," ",""))),"-","")))</f>
        <v>-1000</v>
      </c>
      <c r="O83" t="str">
        <f>IF(OR(MID(Table1[[#This Row],[Column1]],2,1)="/",MID(Table1[[#This Row],[Column1]],3,1)="/"),SUBSTITUTE(SUBSTITUTE(L83,M83,""),_xlfn.TEXTAFTER(L83," ",LEN(L83)-LEN(SUBSTITUTE(L83," ",""))),""))</f>
        <v xml:space="preserve"> T to Shelia and Terry  Transfer from Terrys Trucking </v>
      </c>
      <c r="P83" t="s">
        <v>488</v>
      </c>
    </row>
    <row r="84" spans="1:16" x14ac:dyDescent="0.2">
      <c r="A84" t="s">
        <v>60</v>
      </c>
      <c r="B84" t="str">
        <f t="shared" si="3"/>
        <v/>
      </c>
      <c r="E84" t="s">
        <v>193</v>
      </c>
      <c r="L84" t="s">
        <v>386</v>
      </c>
      <c r="M84" t="str">
        <f>IF(OR(MID(Table1[[#This Row],[Column1]],2,1)="/",MID(Table1[[#This Row],[Column1]],3,1)="/"),_xlfn.TEXTBEFORE(Table1[[#This Row],[Column1]]," ",1),"")</f>
        <v>11/13</v>
      </c>
      <c r="N84" s="1">
        <f>IF(OR(MID(Table1[[#This Row],[Column1]],2,1)="/",MID(Table1[[#This Row],[Column1]],3,1)="/"),VALUE("-"&amp;SUBSTITUTE(_xlfn.TEXTAFTER(L84," ",LEN(L84)-LEN(SUBSTITUTE(L84," ",""))),"-","")))</f>
        <v>-96.91</v>
      </c>
      <c r="O84" t="str">
        <f>IF(OR(MID(Table1[[#This Row],[Column1]],2,1)="/",MID(Table1[[#This Row],[Column1]],3,1)="/"),SUBSTITUTE(SUBSTITUTE(L84,M84,""),_xlfn.TEXTAFTER(L84," ",LEN(L84)-LEN(SUBSTITUTE(L84," ",""))),""))</f>
        <v xml:space="preserve"> D TOTAL TRUCK PARTS  DBT CRD 1621 11/10/23 DSP9AAC2 </v>
      </c>
      <c r="P84" t="s">
        <v>483</v>
      </c>
    </row>
    <row r="85" spans="1:16" x14ac:dyDescent="0.2">
      <c r="A85" t="s">
        <v>263</v>
      </c>
      <c r="B85" t="str">
        <f t="shared" si="3"/>
        <v/>
      </c>
      <c r="E85" t="s">
        <v>193</v>
      </c>
      <c r="L85" t="s">
        <v>387</v>
      </c>
      <c r="M85" t="str">
        <f>IF(OR(MID(Table1[[#This Row],[Column1]],2,1)="/",MID(Table1[[#This Row],[Column1]],3,1)="/"),_xlfn.TEXTBEFORE(Table1[[#This Row],[Column1]]," ",1),"")</f>
        <v>11/13</v>
      </c>
      <c r="N85" s="1">
        <f>IF(OR(MID(Table1[[#This Row],[Column1]],2,1)="/",MID(Table1[[#This Row],[Column1]],3,1)="/"),VALUE("-"&amp;SUBSTITUTE(_xlfn.TEXTAFTER(L85," ",LEN(L85)-LEN(SUBSTITUTE(L85," ",""))),"-","")))</f>
        <v>-262.8</v>
      </c>
      <c r="O85" t="str">
        <f>IF(OR(MID(Table1[[#This Row],[Column1]],2,1)="/",MID(Table1[[#This Row],[Column1]],3,1)="/"),SUBSTITUTE(SUBSTITUTE(L85,M85,""),_xlfn.TEXTAFTER(L85," ",LEN(L85)-LEN(SUBSTITUTE(L85," ",""))),""))</f>
        <v xml:space="preserve"> M WEB  MOBILE PMT CAPITAL ONE </v>
      </c>
      <c r="P85" t="s">
        <v>481</v>
      </c>
    </row>
    <row r="86" spans="1:16" x14ac:dyDescent="0.2">
      <c r="A86" t="s">
        <v>264</v>
      </c>
      <c r="B86" t="str">
        <f t="shared" si="3"/>
        <v>9/05 Tr to Shelia and Terry 9/05 Transfer from Terrys Trucking 100.00-</v>
      </c>
      <c r="E86" t="s">
        <v>193</v>
      </c>
      <c r="L86" t="s">
        <v>385</v>
      </c>
      <c r="M86" t="str">
        <f>IF(OR(MID(Table1[[#This Row],[Column1]],2,1)="/",MID(Table1[[#This Row],[Column1]],3,1)="/"),_xlfn.TEXTBEFORE(Table1[[#This Row],[Column1]]," ",1),"")</f>
        <v>11/13</v>
      </c>
      <c r="N86" s="1">
        <f>IF(OR(MID(Table1[[#This Row],[Column1]],2,1)="/",MID(Table1[[#This Row],[Column1]],3,1)="/"),VALUE("-"&amp;SUBSTITUTE(_xlfn.TEXTAFTER(L86," ",LEN(L86)-LEN(SUBSTITUTE(L86," ",""))),"-","")))</f>
        <v>-185.35</v>
      </c>
      <c r="O86" t="str">
        <f>IF(OR(MID(Table1[[#This Row],[Column1]],2,1)="/",MID(Table1[[#This Row],[Column1]],3,1)="/"),SUBSTITUTE(SUBSTITUTE(L86,M86,""),_xlfn.TEXTAFTER(L86," ",LEN(L86)-LEN(SUBSTITUTE(L86," ",""))),""))</f>
        <v xml:space="preserve"> P WM SUPERC Wal-Mart Sup  POS DEB 1123 11/11/23 11226899 </v>
      </c>
    </row>
    <row r="87" spans="1:16" x14ac:dyDescent="0.2">
      <c r="A87" t="s">
        <v>4</v>
      </c>
      <c r="B87" t="str">
        <f t="shared" si="3"/>
        <v/>
      </c>
      <c r="E87" t="s">
        <v>193</v>
      </c>
      <c r="L87" t="s">
        <v>388</v>
      </c>
      <c r="M87" t="str">
        <f>IF(OR(MID(Table1[[#This Row],[Column1]],2,1)="/",MID(Table1[[#This Row],[Column1]],3,1)="/"),_xlfn.TEXTBEFORE(Table1[[#This Row],[Column1]]," ",1),"")</f>
        <v>11/14</v>
      </c>
      <c r="N87" s="1">
        <f>IF(OR(MID(Table1[[#This Row],[Column1]],2,1)="/",MID(Table1[[#This Row],[Column1]],3,1)="/"),VALUE("-"&amp;SUBSTITUTE(_xlfn.TEXTAFTER(L87," ",LEN(L87)-LEN(SUBSTITUTE(L87," ",""))),"-","")))</f>
        <v>-29.97</v>
      </c>
      <c r="O87" t="str">
        <f>IF(OR(MID(Table1[[#This Row],[Column1]],2,1)="/",MID(Table1[[#This Row],[Column1]],3,1)="/"),SUBSTITUTE(SUBSTITUTE(L87,M87,""),_xlfn.TEXTAFTER(L87," ",LEN(L87)-LEN(SUBSTITUTE(L87," ",""))),""))</f>
        <v xml:space="preserve"> D TOTAL TRUCK PARTS  DBT CRD 1108 11/13/23 DSEAUY16 </v>
      </c>
      <c r="P87" t="s">
        <v>483</v>
      </c>
    </row>
    <row r="88" spans="1:16" x14ac:dyDescent="0.2">
      <c r="A88" t="s">
        <v>265</v>
      </c>
      <c r="B88" t="str">
        <f t="shared" si="3"/>
        <v>9/06 PO WAL-MART #5151 9/06 POS DEB 2112 09/05/23 51513774 73.96-</v>
      </c>
      <c r="E88" t="s">
        <v>193</v>
      </c>
      <c r="L88" t="s">
        <v>389</v>
      </c>
      <c r="M88" t="str">
        <f>IF(OR(MID(Table1[[#This Row],[Column1]],2,1)="/",MID(Table1[[#This Row],[Column1]],3,1)="/"),_xlfn.TEXTBEFORE(Table1[[#This Row],[Column1]]," ",1),"")</f>
        <v>11/15</v>
      </c>
      <c r="N88" s="1">
        <f>IF(OR(MID(Table1[[#This Row],[Column1]],2,1)="/",MID(Table1[[#This Row],[Column1]],3,1)="/"),VALUE("-"&amp;SUBSTITUTE(_xlfn.TEXTAFTER(L88," ",LEN(L88)-LEN(SUBSTITUTE(L88," ",""))),"-","")))</f>
        <v>-68.739999999999995</v>
      </c>
      <c r="O88" t="str">
        <f>IF(OR(MID(Table1[[#This Row],[Column1]],2,1)="/",MID(Table1[[#This Row],[Column1]],3,1)="/"),SUBSTITUTE(SUBSTITUTE(L88,M88,""),_xlfn.TEXTAFTER(L88," ",LEN(L88)-LEN(SUBSTITUTE(L88," ",""))),""))</f>
        <v xml:space="preserve"> I PPD 8007367311  INS. DRAFT AMERICAN-AMICABL </v>
      </c>
      <c r="P88" t="s">
        <v>484</v>
      </c>
    </row>
    <row r="89" spans="1:16" x14ac:dyDescent="0.2">
      <c r="A89" t="s">
        <v>266</v>
      </c>
      <c r="B89" t="str">
        <f t="shared" si="3"/>
        <v/>
      </c>
      <c r="E89" t="s">
        <v>193</v>
      </c>
      <c r="L89" t="s">
        <v>390</v>
      </c>
      <c r="M89" t="str">
        <f>IF(OR(MID(Table1[[#This Row],[Column1]],2,1)="/",MID(Table1[[#This Row],[Column1]],3,1)="/"),_xlfn.TEXTBEFORE(Table1[[#This Row],[Column1]]," ",1),"")</f>
        <v>11/17</v>
      </c>
      <c r="N89" s="1">
        <f>IF(OR(MID(Table1[[#This Row],[Column1]],2,1)="/",MID(Table1[[#This Row],[Column1]],3,1)="/"),VALUE("-"&amp;SUBSTITUTE(_xlfn.TEXTAFTER(L89," ",LEN(L89)-LEN(SUBSTITUTE(L89," ",""))),"-","")))</f>
        <v>-1218.05</v>
      </c>
      <c r="O89" t="str">
        <f>IF(OR(MID(Table1[[#This Row],[Column1]],2,1)="/",MID(Table1[[#This Row],[Column1]],3,1)="/"),SUBSTITUTE(SUBSTITUTE(L89,M89,""),_xlfn.TEXTAFTER(L89," ",LEN(L89)-LEN(SUBSTITUTE(L89," ",""))),""))</f>
        <v xml:space="preserve"> E CCD TERRY FORD  EFSLLC Wex Inc </v>
      </c>
      <c r="P89" t="s">
        <v>482</v>
      </c>
    </row>
    <row r="90" spans="1:16" x14ac:dyDescent="0.2">
      <c r="A90" t="s">
        <v>267</v>
      </c>
      <c r="B90" t="str">
        <f t="shared" si="3"/>
        <v/>
      </c>
      <c r="E90" t="s">
        <v>193</v>
      </c>
      <c r="L90" t="s">
        <v>391</v>
      </c>
      <c r="M90" t="str">
        <f>IF(OR(MID(Table1[[#This Row],[Column1]],2,1)="/",MID(Table1[[#This Row],[Column1]],3,1)="/"),_xlfn.TEXTBEFORE(Table1[[#This Row],[Column1]]," ",1),"")</f>
        <v>11/17</v>
      </c>
      <c r="N90" s="1">
        <f>IF(OR(MID(Table1[[#This Row],[Column1]],2,1)="/",MID(Table1[[#This Row],[Column1]],3,1)="/"),VALUE("-"&amp;SUBSTITUTE(_xlfn.TEXTAFTER(L90," ",LEN(L90)-LEN(SUBSTITUTE(L90," ",""))),"-","")))</f>
        <v>-1000</v>
      </c>
      <c r="O90" t="str">
        <f>IF(OR(MID(Table1[[#This Row],[Column1]],2,1)="/",MID(Table1[[#This Row],[Column1]],3,1)="/"),SUBSTITUTE(SUBSTITUTE(L90,M90,""),_xlfn.TEXTAFTER(L90," ",LEN(L90)-LEN(SUBSTITUTE(L90," ",""))),""))</f>
        <v xml:space="preserve"> T to Shelia and Terry  Transfer from Terrys Trucking </v>
      </c>
      <c r="P90" t="s">
        <v>491</v>
      </c>
    </row>
    <row r="91" spans="1:16" x14ac:dyDescent="0.2">
      <c r="A91" t="s">
        <v>268</v>
      </c>
      <c r="B91" t="str">
        <f t="shared" si="3"/>
        <v/>
      </c>
      <c r="E91" t="s">
        <v>193</v>
      </c>
      <c r="L91" t="s">
        <v>394</v>
      </c>
      <c r="M91" t="str">
        <f>IF(OR(MID(Table1[[#This Row],[Column1]],2,1)="/",MID(Table1[[#This Row],[Column1]],3,1)="/"),_xlfn.TEXTBEFORE(Table1[[#This Row],[Column1]]," ",1),"")</f>
        <v>11/20</v>
      </c>
      <c r="N91" s="1">
        <f>IF(OR(MID(Table1[[#This Row],[Column1]],2,1)="/",MID(Table1[[#This Row],[Column1]],3,1)="/"),VALUE("-"&amp;SUBSTITUTE(_xlfn.TEXTAFTER(L91," ",LEN(L91)-LEN(SUBSTITUTE(L91," ",""))),"-","")))</f>
        <v>-50.75</v>
      </c>
      <c r="O91" t="str">
        <f>IF(OR(MID(Table1[[#This Row],[Column1]],2,1)="/",MID(Table1[[#This Row],[Column1]],3,1)="/"),SUBSTITUTE(SUBSTITUTE(L91,M91,""),_xlfn.TEXTAFTER(L91," ",LEN(L91)-LEN(SUBSTITUTE(L91," ",""))),""))</f>
        <v xml:space="preserve"> P DOLLAR GE DG 12616124  POS DEB 1323 11/19/23 13209157 </v>
      </c>
    </row>
    <row r="92" spans="1:16" x14ac:dyDescent="0.2">
      <c r="A92" t="s">
        <v>269</v>
      </c>
      <c r="B92" t="str">
        <f t="shared" si="3"/>
        <v>9/08 PO ELY DRUGS MEDICA 9/08 POS DEB 1203 09/08/23 00051880 25.00-</v>
      </c>
      <c r="E92" t="s">
        <v>193</v>
      </c>
      <c r="L92" t="s">
        <v>392</v>
      </c>
      <c r="M92" t="str">
        <f>IF(OR(MID(Table1[[#This Row],[Column1]],2,1)="/",MID(Table1[[#This Row],[Column1]],3,1)="/"),_xlfn.TEXTBEFORE(Table1[[#This Row],[Column1]]," ",1),"")</f>
        <v>11/20</v>
      </c>
      <c r="N92" s="1">
        <f>IF(OR(MID(Table1[[#This Row],[Column1]],2,1)="/",MID(Table1[[#This Row],[Column1]],3,1)="/"),VALUE("-"&amp;SUBSTITUTE(_xlfn.TEXTAFTER(L92," ",LEN(L92)-LEN(SUBSTITUTE(L92," ",""))),"-","")))</f>
        <v>-229.27</v>
      </c>
      <c r="O92" t="str">
        <f>IF(OR(MID(Table1[[#This Row],[Column1]],2,1)="/",MID(Table1[[#This Row],[Column1]],3,1)="/"),SUBSTITUTE(SUBSTITUTE(L92,M92,""),_xlfn.TEXTAFTER(L92," ",LEN(L92)-LEN(SUBSTITUTE(L92," ",""))),""))</f>
        <v xml:space="preserve"> T to Ford F150  Transfer from Terrys Trucking </v>
      </c>
      <c r="P92" t="s">
        <v>491</v>
      </c>
    </row>
    <row r="93" spans="1:16" x14ac:dyDescent="0.2">
      <c r="A93" t="s">
        <v>99</v>
      </c>
      <c r="B93" t="str">
        <f t="shared" si="3"/>
        <v/>
      </c>
      <c r="E93" t="s">
        <v>193</v>
      </c>
      <c r="L93" t="s">
        <v>393</v>
      </c>
      <c r="M93" t="str">
        <f>IF(OR(MID(Table1[[#This Row],[Column1]],2,1)="/",MID(Table1[[#This Row],[Column1]],3,1)="/"),_xlfn.TEXTBEFORE(Table1[[#This Row],[Column1]]," ",1),"")</f>
        <v>11/20</v>
      </c>
      <c r="N93" s="1">
        <f>IF(OR(MID(Table1[[#This Row],[Column1]],2,1)="/",MID(Table1[[#This Row],[Column1]],3,1)="/"),VALUE("-"&amp;SUBSTITUTE(_xlfn.TEXTAFTER(L93," ",LEN(L93)-LEN(SUBSTITUTE(L93," ",""))),"-","")))</f>
        <v>-274.31</v>
      </c>
      <c r="O93" t="str">
        <f>IF(OR(MID(Table1[[#This Row],[Column1]],2,1)="/",MID(Table1[[#This Row],[Column1]],3,1)="/"),SUBSTITUTE(SUBSTITUTE(L93,M93,""),_xlfn.TEXTAFTER(L93," ",LEN(L93)-LEN(SUBSTITUTE(L93," ",""))),""))</f>
        <v xml:space="preserve"> T to international Truck  Transfer from Terrys Trucking </v>
      </c>
      <c r="P93" t="s">
        <v>492</v>
      </c>
    </row>
    <row r="94" spans="1:16" x14ac:dyDescent="0.2">
      <c r="A94" t="s">
        <v>100</v>
      </c>
      <c r="B94" t="str">
        <f t="shared" si="3"/>
        <v/>
      </c>
      <c r="E94" t="s">
        <v>193</v>
      </c>
      <c r="L94" t="s">
        <v>395</v>
      </c>
      <c r="M94" t="str">
        <f>IF(OR(MID(Table1[[#This Row],[Column1]],2,1)="/",MID(Table1[[#This Row],[Column1]],3,1)="/"),_xlfn.TEXTBEFORE(Table1[[#This Row],[Column1]]," ",1),"")</f>
        <v>11/21</v>
      </c>
      <c r="N94" s="1">
        <f>IF(OR(MID(Table1[[#This Row],[Column1]],2,1)="/",MID(Table1[[#This Row],[Column1]],3,1)="/"),VALUE("-"&amp;SUBSTITUTE(_xlfn.TEXTAFTER(L94," ",LEN(L94)-LEN(SUBSTITUTE(L94," ",""))),"-","")))</f>
        <v>-106.98</v>
      </c>
      <c r="O94" t="str">
        <f>IF(OR(MID(Table1[[#This Row],[Column1]],2,1)="/",MID(Table1[[#This Row],[Column1]],3,1)="/"),SUBSTITUTE(SUBSTITUTE(L94,M94,""),_xlfn.TEXTAFTER(L94," ",LEN(L94)-LEN(SUBSTITUTE(L94," ",""))),""))</f>
        <v xml:space="preserve"> M WEB  MOBILE PMT CAPITAL ONE </v>
      </c>
    </row>
    <row r="95" spans="1:16" x14ac:dyDescent="0.2">
      <c r="A95" t="s">
        <v>39</v>
      </c>
      <c r="B95" t="str">
        <f t="shared" si="3"/>
        <v/>
      </c>
      <c r="E95" t="s">
        <v>193</v>
      </c>
      <c r="L95" t="s">
        <v>396</v>
      </c>
      <c r="M95" t="str">
        <f>IF(OR(MID(Table1[[#This Row],[Column1]],2,1)="/",MID(Table1[[#This Row],[Column1]],3,1)="/"),_xlfn.TEXTBEFORE(Table1[[#This Row],[Column1]]," ",1),"")</f>
        <v>11/22</v>
      </c>
      <c r="N95" s="1">
        <f>IF(OR(MID(Table1[[#This Row],[Column1]],2,1)="/",MID(Table1[[#This Row],[Column1]],3,1)="/"),VALUE("-"&amp;SUBSTITUTE(_xlfn.TEXTAFTER(L95," ",LEN(L95)-LEN(SUBSTITUTE(L95," ",""))),"-","")))</f>
        <v>-17.649999999999999</v>
      </c>
      <c r="O95" t="str">
        <f>IF(OR(MID(Table1[[#This Row],[Column1]],2,1)="/",MID(Table1[[#This Row],[Column1]],3,1)="/"),SUBSTITUTE(SUBSTITUTE(L95,M95,""),_xlfn.TEXTAFTER(L95," ",LEN(L95)-LEN(SUBSTITUTE(L95," ",""))),""))</f>
        <v xml:space="preserve"> 8 CCD TERRY FORD  8007737277 PREPASS </v>
      </c>
      <c r="P95" t="s">
        <v>491</v>
      </c>
    </row>
    <row r="96" spans="1:16" x14ac:dyDescent="0.2">
      <c r="A96" t="s">
        <v>270</v>
      </c>
      <c r="B96" t="str">
        <f t="shared" si="3"/>
        <v>9/08 PO WM SUPERCENTER #711 9/08 POS DEB 1308 09/08/23 00408399 49.68-</v>
      </c>
      <c r="E96" t="s">
        <v>193</v>
      </c>
      <c r="L96" t="s">
        <v>397</v>
      </c>
      <c r="M96" t="str">
        <f>IF(OR(MID(Table1[[#This Row],[Column1]],2,1)="/",MID(Table1[[#This Row],[Column1]],3,1)="/"),_xlfn.TEXTBEFORE(Table1[[#This Row],[Column1]]," ",1),"")</f>
        <v>11/24</v>
      </c>
      <c r="N96" s="1">
        <f>IF(OR(MID(Table1[[#This Row],[Column1]],2,1)="/",MID(Table1[[#This Row],[Column1]],3,1)="/"),VALUE("-"&amp;SUBSTITUTE(_xlfn.TEXTAFTER(L96," ",LEN(L96)-LEN(SUBSTITUTE(L96," ",""))),"-","")))</f>
        <v>-48.8</v>
      </c>
      <c r="O96" t="str">
        <f>IF(OR(MID(Table1[[#This Row],[Column1]],2,1)="/",MID(Table1[[#This Row],[Column1]],3,1)="/"),SUBSTITUTE(SUBSTITUTE(L96,M96,""),_xlfn.TEXTAFTER(L96," ",LEN(L96)-LEN(SUBSTITUTE(L96," ",""))),""))</f>
        <v xml:space="preserve"> P DOLLAR GE DG 12616124  POS DEB 1135 /23 11310074 </v>
      </c>
    </row>
    <row r="97" spans="1:16" x14ac:dyDescent="0.2">
      <c r="A97" t="s">
        <v>271</v>
      </c>
      <c r="B97" t="str">
        <f t="shared" si="3"/>
        <v/>
      </c>
      <c r="E97" t="s">
        <v>193</v>
      </c>
      <c r="L97" t="s">
        <v>398</v>
      </c>
      <c r="M97" t="str">
        <f>IF(OR(MID(Table1[[#This Row],[Column1]],2,1)="/",MID(Table1[[#This Row],[Column1]],3,1)="/"),_xlfn.TEXTBEFORE(Table1[[#This Row],[Column1]]," ",1),"")</f>
        <v>11/24</v>
      </c>
      <c r="N97" s="1">
        <f>IF(OR(MID(Table1[[#This Row],[Column1]],2,1)="/",MID(Table1[[#This Row],[Column1]],3,1)="/"),VALUE("-"&amp;SUBSTITUTE(_xlfn.TEXTAFTER(L97," ",LEN(L97)-LEN(SUBSTITUTE(L97," ",""))),"-","")))</f>
        <v>-1000</v>
      </c>
      <c r="O97" t="str">
        <f>IF(OR(MID(Table1[[#This Row],[Column1]],2,1)="/",MID(Table1[[#This Row],[Column1]],3,1)="/"),SUBSTITUTE(SUBSTITUTE(L97,M97,""),_xlfn.TEXTAFTER(L97," ",LEN(L97)-LEN(SUBSTITUTE(L97," ",""))),""))</f>
        <v xml:space="preserve"> T to Shelia and Terry  Transfer from Terrys Trucking </v>
      </c>
      <c r="P97" t="s">
        <v>488</v>
      </c>
    </row>
    <row r="98" spans="1:16" x14ac:dyDescent="0.2">
      <c r="A98" t="s">
        <v>38</v>
      </c>
      <c r="B98" t="str">
        <f t="shared" si="3"/>
        <v/>
      </c>
      <c r="E98" t="s">
        <v>193</v>
      </c>
      <c r="L98" t="s">
        <v>399</v>
      </c>
      <c r="M98" t="str">
        <f>IF(OR(MID(Table1[[#This Row],[Column1]],2,1)="/",MID(Table1[[#This Row],[Column1]],3,1)="/"),_xlfn.TEXTBEFORE(Table1[[#This Row],[Column1]]," ",1),"")</f>
        <v>11/27</v>
      </c>
      <c r="N98" s="1">
        <f>IF(OR(MID(Table1[[#This Row],[Column1]],2,1)="/",MID(Table1[[#This Row],[Column1]],3,1)="/"),VALUE("-"&amp;SUBSTITUTE(_xlfn.TEXTAFTER(L98," ",LEN(L98)-LEN(SUBSTITUTE(L98," ",""))),"-","")))</f>
        <v>-895.04</v>
      </c>
      <c r="O98" t="str">
        <f>IF(OR(MID(Table1[[#This Row],[Column1]],2,1)="/",MID(Table1[[#This Row],[Column1]],3,1)="/"),SUBSTITUTE(SUBSTITUTE(L98,M98,""),_xlfn.TEXTAFTER(L98," ",LEN(L98)-LEN(SUBSTITUTE(L98," ",""))),""))</f>
        <v xml:space="preserve"> E CCD TERRY FORD  EFSLLC Wex Inc </v>
      </c>
      <c r="P98" t="s">
        <v>482</v>
      </c>
    </row>
    <row r="99" spans="1:16" x14ac:dyDescent="0.2">
      <c r="A99" t="s">
        <v>110</v>
      </c>
      <c r="B99" t="str">
        <f t="shared" si="3"/>
        <v/>
      </c>
      <c r="E99" t="s">
        <v>193</v>
      </c>
      <c r="L99" t="s">
        <v>400</v>
      </c>
      <c r="M99" t="str">
        <f>IF(OR(MID(Table1[[#This Row],[Column1]],2,1)="/",MID(Table1[[#This Row],[Column1]],3,1)="/"),_xlfn.TEXTBEFORE(Table1[[#This Row],[Column1]]," ",1),"")</f>
        <v>12/01</v>
      </c>
      <c r="N99" s="1">
        <f>IF(OR(MID(Table1[[#This Row],[Column1]],2,1)="/",MID(Table1[[#This Row],[Column1]],3,1)="/"),VALUE("-"&amp;SUBSTITUTE(_xlfn.TEXTAFTER(L99," ",LEN(L99)-LEN(SUBSTITUTE(L99," ",""))),"-","")))</f>
        <v>-923.45</v>
      </c>
      <c r="O99" t="str">
        <f>IF(OR(MID(Table1[[#This Row],[Column1]],2,1)="/",MID(Table1[[#This Row],[Column1]],3,1)="/"),SUBSTITUTE(SUBSTITUTE(L99,M99,""),_xlfn.TEXTAFTER(L99," ",LEN(L99)-LEN(SUBSTITUTE(L99," ",""))),""))</f>
        <v xml:space="preserve"> E CCD TERRY FORD  EFSLLC Wex Inc </v>
      </c>
      <c r="P99" t="s">
        <v>482</v>
      </c>
    </row>
    <row r="100" spans="1:16" x14ac:dyDescent="0.2">
      <c r="A100" t="s">
        <v>39</v>
      </c>
      <c r="B100" t="str">
        <f t="shared" si="3"/>
        <v/>
      </c>
      <c r="E100" t="s">
        <v>193</v>
      </c>
      <c r="L100" t="s">
        <v>401</v>
      </c>
      <c r="M100" t="str">
        <f>IF(OR(MID(Table1[[#This Row],[Column1]],2,1)="/",MID(Table1[[#This Row],[Column1]],3,1)="/"),_xlfn.TEXTBEFORE(Table1[[#This Row],[Column1]]," ",1),"")</f>
        <v>12/01</v>
      </c>
      <c r="N100" s="1">
        <f>IF(OR(MID(Table1[[#This Row],[Column1]],2,1)="/",MID(Table1[[#This Row],[Column1]],3,1)="/"),VALUE("-"&amp;SUBSTITUTE(_xlfn.TEXTAFTER(L100," ",LEN(L100)-LEN(SUBSTITUTE(L100," ",""))),"-","")))</f>
        <v>-1000</v>
      </c>
      <c r="O100" t="str">
        <f>IF(OR(MID(Table1[[#This Row],[Column1]],2,1)="/",MID(Table1[[#This Row],[Column1]],3,1)="/"),SUBSTITUTE(SUBSTITUTE(L100,M100,""),_xlfn.TEXTAFTER(L100," ",LEN(L100)-LEN(SUBSTITUTE(L100," ",""))),""))</f>
        <v xml:space="preserve"> T to Shelia and Terry  Transfer from Terrys Trucking </v>
      </c>
      <c r="P100" t="s">
        <v>488</v>
      </c>
    </row>
    <row r="101" spans="1:16" x14ac:dyDescent="0.2">
      <c r="A101" t="s">
        <v>272</v>
      </c>
      <c r="B101" t="str">
        <f t="shared" si="3"/>
        <v>9/08 EF CCD TERRY FORD 9/08 EFSLLC Wex Inc 806.52-</v>
      </c>
      <c r="E101" t="s">
        <v>193</v>
      </c>
      <c r="L101" t="s">
        <v>402</v>
      </c>
      <c r="M101" t="str">
        <f>IF(OR(MID(Table1[[#This Row],[Column1]],2,1)="/",MID(Table1[[#This Row],[Column1]],3,1)="/"),_xlfn.TEXTBEFORE(Table1[[#This Row],[Column1]]," ",1),"")</f>
        <v>12/04</v>
      </c>
      <c r="N101" s="1">
        <f>IF(OR(MID(Table1[[#This Row],[Column1]],2,1)="/",MID(Table1[[#This Row],[Column1]],3,1)="/"),VALUE("-"&amp;SUBSTITUTE(_xlfn.TEXTAFTER(L101," ",LEN(L101)-LEN(SUBSTITUTE(L101," ",""))),"-","")))</f>
        <v>-100</v>
      </c>
      <c r="O101" t="str">
        <f>IF(OR(MID(Table1[[#This Row],[Column1]],2,1)="/",MID(Table1[[#This Row],[Column1]],3,1)="/"),SUBSTITUTE(SUBSTITUTE(L101,M101,""),_xlfn.TEXTAFTER(L101," ",LEN(L101)-LEN(SUBSTITUTE(L101," ",""))),""))</f>
        <v xml:space="preserve"> A Edmonton State Bank  ATM W/D 1119 12/02/23 00006163 </v>
      </c>
    </row>
    <row r="102" spans="1:16" x14ac:dyDescent="0.2">
      <c r="A102" t="s">
        <v>8</v>
      </c>
      <c r="B102" t="str">
        <f t="shared" si="3"/>
        <v/>
      </c>
      <c r="E102" t="s">
        <v>193</v>
      </c>
      <c r="L102" t="s">
        <v>405</v>
      </c>
      <c r="M102" t="str">
        <f>IF(OR(MID(Table1[[#This Row],[Column1]],2,1)="/",MID(Table1[[#This Row],[Column1]],3,1)="/"),_xlfn.TEXTBEFORE(Table1[[#This Row],[Column1]]," ",1),"")</f>
        <v>12/04</v>
      </c>
      <c r="N102" s="1">
        <f>IF(OR(MID(Table1[[#This Row],[Column1]],2,1)="/",MID(Table1[[#This Row],[Column1]],3,1)="/"),VALUE("-"&amp;SUBSTITUTE(_xlfn.TEXTAFTER(L102," ",LEN(L102)-LEN(SUBSTITUTE(L102," ",""))),"-","")))</f>
        <v>-242.75</v>
      </c>
      <c r="O102" t="str">
        <f>IF(OR(MID(Table1[[#This Row],[Column1]],2,1)="/",MID(Table1[[#This Row],[Column1]],3,1)="/"),SUBSTITUTE(SUBSTITUTE(L102,M102,""),_xlfn.TEXTAFTER(L102," ",LEN(L102)-LEN(SUBSTITUTE(L102," ",""))),""))</f>
        <v xml:space="preserve"> D TJ HEALTH PATIENT PORT  DBT CRD 0901 12/03/23 DSQA48OC </v>
      </c>
      <c r="P102" t="s">
        <v>490</v>
      </c>
    </row>
    <row r="103" spans="1:16" x14ac:dyDescent="0.2">
      <c r="A103" t="s">
        <v>273</v>
      </c>
      <c r="B103" t="str">
        <f t="shared" si="3"/>
        <v>9/08 Tr to Shelia and Terry 9/08 Transfer from Terrys Trucking 1,000.00-</v>
      </c>
      <c r="E103" t="s">
        <v>193</v>
      </c>
      <c r="L103" t="s">
        <v>406</v>
      </c>
      <c r="M103" t="str">
        <f>IF(OR(MID(Table1[[#This Row],[Column1]],2,1)="/",MID(Table1[[#This Row],[Column1]],3,1)="/"),_xlfn.TEXTBEFORE(Table1[[#This Row],[Column1]]," ",1),"")</f>
        <v>12/04</v>
      </c>
      <c r="N103" s="1">
        <f>IF(OR(MID(Table1[[#This Row],[Column1]],2,1)="/",MID(Table1[[#This Row],[Column1]],3,1)="/"),VALUE("-"&amp;SUBSTITUTE(_xlfn.TEXTAFTER(L103," ",LEN(L103)-LEN(SUBSTITUTE(L103," ",""))),"-","")))</f>
        <v>-235.71</v>
      </c>
      <c r="O103" t="str">
        <f>IF(OR(MID(Table1[[#This Row],[Column1]],2,1)="/",MID(Table1[[#This Row],[Column1]],3,1)="/"),SUBSTITUTE(SUBSTITUTE(L103,M103,""),_xlfn.TEXTAFTER(L103," ",LEN(L103)-LEN(SUBSTITUTE(L103," ",""))),""))</f>
        <v xml:space="preserve"> M WEB  MOBILE PMT CAPITAL ONE </v>
      </c>
    </row>
    <row r="104" spans="1:16" x14ac:dyDescent="0.2">
      <c r="A104" t="s">
        <v>4</v>
      </c>
      <c r="B104" t="str">
        <f t="shared" si="3"/>
        <v/>
      </c>
      <c r="E104" t="s">
        <v>193</v>
      </c>
      <c r="L104" t="s">
        <v>403</v>
      </c>
      <c r="M104" t="str">
        <f>IF(OR(MID(Table1[[#This Row],[Column1]],2,1)="/",MID(Table1[[#This Row],[Column1]],3,1)="/"),_xlfn.TEXTBEFORE(Table1[[#This Row],[Column1]]," ",1),"")</f>
        <v>12/04</v>
      </c>
      <c r="N104" s="1">
        <f>IF(OR(MID(Table1[[#This Row],[Column1]],2,1)="/",MID(Table1[[#This Row],[Column1]],3,1)="/"),VALUE("-"&amp;SUBSTITUTE(_xlfn.TEXTAFTER(L104," ",LEN(L104)-LEN(SUBSTITUTE(L104," ",""))),"-","")))</f>
        <v>-14.71</v>
      </c>
      <c r="O104" t="str">
        <f>IF(OR(MID(Table1[[#This Row],[Column1]],2,1)="/",MID(Table1[[#This Row],[Column1]],3,1)="/"),SUBSTITUTE(SUBSTITUTE(L104,M104,""),_xlfn.TEXTAFTER(L104," ",LEN(L104)-LEN(SUBSTITUTE(L104," ",""))),""))</f>
        <v xml:space="preserve"> P DOLLAR GENERAL #12616  POS DEB 1236 12/03/23 00169128 </v>
      </c>
    </row>
    <row r="105" spans="1:16" x14ac:dyDescent="0.2">
      <c r="A105" t="s">
        <v>274</v>
      </c>
      <c r="B105" t="str">
        <f t="shared" si="3"/>
        <v>9/08 Se 9/11 DBT CRD 1431 09/08/23 DSEONMYP 73.50- 9/08 Service Charge 8.00-</v>
      </c>
      <c r="E105" t="s">
        <v>193</v>
      </c>
      <c r="L105" t="s">
        <v>404</v>
      </c>
      <c r="M105" t="str">
        <f>IF(OR(MID(Table1[[#This Row],[Column1]],2,1)="/",MID(Table1[[#This Row],[Column1]],3,1)="/"),_xlfn.TEXTBEFORE(Table1[[#This Row],[Column1]]," ",1),"")</f>
        <v>12/04</v>
      </c>
      <c r="N105" s="1">
        <f>IF(OR(MID(Table1[[#This Row],[Column1]],2,1)="/",MID(Table1[[#This Row],[Column1]],3,1)="/"),VALUE("-"&amp;SUBSTITUTE(_xlfn.TEXTAFTER(L105," ",LEN(L105)-LEN(SUBSTITUTE(L105," ",""))),"-","")))</f>
        <v>-92.96</v>
      </c>
      <c r="O105" t="str">
        <f>IF(OR(MID(Table1[[#This Row],[Column1]],2,1)="/",MID(Table1[[#This Row],[Column1]],3,1)="/"),SUBSTITUTE(SUBSTITUTE(L105,M105,""),_xlfn.TEXTAFTER(L105," ",LEN(L105)-LEN(SUBSTITUTE(L105," ",""))),""))</f>
        <v xml:space="preserve"> P ELY DRUGS MEDICA  POS DEB 1006 12/02/23 00229713 </v>
      </c>
      <c r="P105" t="s">
        <v>490</v>
      </c>
    </row>
    <row r="106" spans="1:16" x14ac:dyDescent="0.2">
      <c r="A106" t="s">
        <v>275</v>
      </c>
      <c r="B106" t="str">
        <f t="shared" si="3"/>
        <v>9/11 DB BEST CARE MEDICAL CLIN 9/11 DBT CRD 1431 09/08/23 DSEONMYP 73.50-</v>
      </c>
      <c r="E106" t="s">
        <v>193</v>
      </c>
      <c r="L106" t="s">
        <v>408</v>
      </c>
      <c r="M106" t="str">
        <f>IF(OR(MID(Table1[[#This Row],[Column1]],2,1)="/",MID(Table1[[#This Row],[Column1]],3,1)="/"),_xlfn.TEXTBEFORE(Table1[[#This Row],[Column1]]," ",1),"")</f>
        <v>12/07</v>
      </c>
      <c r="N106" s="1">
        <f>IF(OR(MID(Table1[[#This Row],[Column1]],2,1)="/",MID(Table1[[#This Row],[Column1]],3,1)="/"),VALUE("-"&amp;SUBSTITUTE(_xlfn.TEXTAFTER(L106," ",LEN(L106)-LEN(SUBSTITUTE(L106," ",""))),"-","")))</f>
        <v>-0.99</v>
      </c>
      <c r="O106" t="str">
        <f>IF(OR(MID(Table1[[#This Row],[Column1]],2,1)="/",MID(Table1[[#This Row],[Column1]],3,1)="/"),SUBSTITUTE(SUBSTITUTE(L106,M106,""),_xlfn.TEXTAFTER(L106," ",LEN(L106)-LEN(SUBSTITUTE(L106," ",""))),""))</f>
        <v xml:space="preserve"> D APPLE.COM/BILL  DBT CRD 0619 /23 DSVO70EY </v>
      </c>
    </row>
    <row r="107" spans="1:16" x14ac:dyDescent="0.2">
      <c r="A107" t="s">
        <v>276</v>
      </c>
      <c r="B107" t="str">
        <f t="shared" si="3"/>
        <v/>
      </c>
      <c r="E107" t="s">
        <v>193</v>
      </c>
      <c r="L107" t="s">
        <v>407</v>
      </c>
      <c r="M107" t="str">
        <f>IF(OR(MID(Table1[[#This Row],[Column1]],2,1)="/",MID(Table1[[#This Row],[Column1]],3,1)="/"),_xlfn.TEXTBEFORE(Table1[[#This Row],[Column1]]," ",1),"")</f>
        <v>12/07</v>
      </c>
      <c r="N107" s="1">
        <f>IF(OR(MID(Table1[[#This Row],[Column1]],2,1)="/",MID(Table1[[#This Row],[Column1]],3,1)="/"),VALUE("-"&amp;SUBSTITUTE(_xlfn.TEXTAFTER(L107," ",LEN(L107)-LEN(SUBSTITUTE(L107," ",""))),"-","")))</f>
        <v>-160.4</v>
      </c>
      <c r="O107" t="str">
        <f>IF(OR(MID(Table1[[#This Row],[Column1]],2,1)="/",MID(Table1[[#This Row],[Column1]],3,1)="/"),SUBSTITUTE(SUBSTITUTE(L107,M107,""),_xlfn.TEXTAFTER(L107," ",LEN(L107)-LEN(SUBSTITUTE(L107," ",""))),""))</f>
        <v xml:space="preserve"> D GOODYEAR COMMERCIAL TI  DBT CRD 0806 12/06/23 DSHRLO5P </v>
      </c>
      <c r="P107" t="s">
        <v>483</v>
      </c>
    </row>
    <row r="108" spans="1:16" x14ac:dyDescent="0.2">
      <c r="A108" t="s">
        <v>46</v>
      </c>
      <c r="B108" t="str">
        <f t="shared" si="3"/>
        <v/>
      </c>
      <c r="E108" t="s">
        <v>193</v>
      </c>
      <c r="L108" t="s">
        <v>409</v>
      </c>
      <c r="M108" t="str">
        <f>IF(OR(MID(Table1[[#This Row],[Column1]],2,1)="/",MID(Table1[[#This Row],[Column1]],3,1)="/"),_xlfn.TEXTBEFORE(Table1[[#This Row],[Column1]]," ",1),"")</f>
        <v>12/08</v>
      </c>
      <c r="N108" s="1">
        <f>IF(OR(MID(Table1[[#This Row],[Column1]],2,1)="/",MID(Table1[[#This Row],[Column1]],3,1)="/"),VALUE("-"&amp;SUBSTITUTE(_xlfn.TEXTAFTER(L108," ",LEN(L108)-LEN(SUBSTITUTE(L108," ",""))),"-","")))</f>
        <v>-300</v>
      </c>
      <c r="O108" t="str">
        <f>IF(OR(MID(Table1[[#This Row],[Column1]],2,1)="/",MID(Table1[[#This Row],[Column1]],3,1)="/"),SUBSTITUTE(SUBSTITUTE(L108,M108,""),_xlfn.TEXTAFTER(L108," ",LEN(L108)-LEN(SUBSTITUTE(L108," ",""))),""))</f>
        <v xml:space="preserve"> A Edmonton State Bank  ATM W/D 1331 /23 00000678 </v>
      </c>
    </row>
    <row r="109" spans="1:16" x14ac:dyDescent="0.2">
      <c r="A109" t="s">
        <v>277</v>
      </c>
      <c r="B109" t="str">
        <f t="shared" si="3"/>
        <v>9/11 DB TJ HEALTH PATIENT PORT 9/11 DBT CRD 1042 09/08/23 DSJ5TYT9 242.75-</v>
      </c>
      <c r="E109" t="s">
        <v>193</v>
      </c>
      <c r="L109" t="s">
        <v>410</v>
      </c>
      <c r="M109" t="str">
        <f>IF(OR(MID(Table1[[#This Row],[Column1]],2,1)="/",MID(Table1[[#This Row],[Column1]],3,1)="/"),_xlfn.TEXTBEFORE(Table1[[#This Row],[Column1]]," ",1),"")</f>
        <v>12/08</v>
      </c>
      <c r="N109" s="1">
        <f>IF(OR(MID(Table1[[#This Row],[Column1]],2,1)="/",MID(Table1[[#This Row],[Column1]],3,1)="/"),VALUE("-"&amp;SUBSTITUTE(_xlfn.TEXTAFTER(L109," ",LEN(L109)-LEN(SUBSTITUTE(L109," ",""))),"-","")))</f>
        <v>-1109.48</v>
      </c>
      <c r="O109" t="str">
        <f>IF(OR(MID(Table1[[#This Row],[Column1]],2,1)="/",MID(Table1[[#This Row],[Column1]],3,1)="/"),SUBSTITUTE(SUBSTITUTE(L109,M109,""),_xlfn.TEXTAFTER(L109," ",LEN(L109)-LEN(SUBSTITUTE(L109," ",""))),""))</f>
        <v xml:space="preserve"> E CCD TERRY FORD  EFSLLC Wex Inc </v>
      </c>
      <c r="P109" t="s">
        <v>482</v>
      </c>
    </row>
    <row r="110" spans="1:16" x14ac:dyDescent="0.2">
      <c r="A110" t="s">
        <v>55</v>
      </c>
      <c r="B110" t="str">
        <f t="shared" si="3"/>
        <v/>
      </c>
      <c r="E110" t="s">
        <v>193</v>
      </c>
      <c r="L110" t="s">
        <v>412</v>
      </c>
      <c r="M110" t="str">
        <f>IF(OR(MID(Table1[[#This Row],[Column1]],2,1)="/",MID(Table1[[#This Row],[Column1]],3,1)="/"),_xlfn.TEXTBEFORE(Table1[[#This Row],[Column1]]," ",1),"")</f>
        <v>12/08</v>
      </c>
      <c r="N110" s="1">
        <f>IF(OR(MID(Table1[[#This Row],[Column1]],2,1)="/",MID(Table1[[#This Row],[Column1]],3,1)="/"),VALUE("-"&amp;SUBSTITUTE(_xlfn.TEXTAFTER(L110," ",LEN(L110)-LEN(SUBSTITUTE(L110," ",""))),"-","")))</f>
        <v>-8</v>
      </c>
      <c r="O110" t="str">
        <f>IF(OR(MID(Table1[[#This Row],[Column1]],2,1)="/",MID(Table1[[#This Row],[Column1]],3,1)="/"),SUBSTITUTE(SUBSTITUTE(L110,M110,""),_xlfn.TEXTAFTER(L110," ",LEN(L110)-LEN(SUBSTITUTE(L110," ",""))),""))</f>
        <v xml:space="preserve"> S 12/11 DBT CRD 0434 12/09/23 DS5TC558 32.95-  Service Charge </v>
      </c>
      <c r="P110" t="s">
        <v>494</v>
      </c>
    </row>
    <row r="111" spans="1:16" x14ac:dyDescent="0.2">
      <c r="A111" t="s">
        <v>39</v>
      </c>
      <c r="B111" t="str">
        <f t="shared" si="3"/>
        <v/>
      </c>
      <c r="E111" t="s">
        <v>193</v>
      </c>
      <c r="L111" t="s">
        <v>411</v>
      </c>
      <c r="M111" t="str">
        <f>IF(OR(MID(Table1[[#This Row],[Column1]],2,1)="/",MID(Table1[[#This Row],[Column1]],3,1)="/"),_xlfn.TEXTBEFORE(Table1[[#This Row],[Column1]]," ",1),"")</f>
        <v>12/08</v>
      </c>
      <c r="N111" s="1">
        <f>IF(OR(MID(Table1[[#This Row],[Column1]],2,1)="/",MID(Table1[[#This Row],[Column1]],3,1)="/"),VALUE("-"&amp;SUBSTITUTE(_xlfn.TEXTAFTER(L111," ",LEN(L111)-LEN(SUBSTITUTE(L111," ",""))),"-","")))</f>
        <v>-1000</v>
      </c>
      <c r="O111" t="str">
        <f>IF(OR(MID(Table1[[#This Row],[Column1]],2,1)="/",MID(Table1[[#This Row],[Column1]],3,1)="/"),SUBSTITUTE(SUBSTITUTE(L111,M111,""),_xlfn.TEXTAFTER(L111," ",LEN(L111)-LEN(SUBSTITUTE(L111," ",""))),""))</f>
        <v xml:space="preserve"> T to Shelia and Terry  Transfer from Terrys Trucking </v>
      </c>
      <c r="P111" t="s">
        <v>488</v>
      </c>
    </row>
    <row r="112" spans="1:16" x14ac:dyDescent="0.2">
      <c r="A112" t="s">
        <v>278</v>
      </c>
      <c r="B112" t="str">
        <f t="shared" si="3"/>
        <v>9/11 MO WEB 9/11 MOBILE PMT CAPITAL ONE 600.00-</v>
      </c>
      <c r="E112" t="s">
        <v>193</v>
      </c>
      <c r="L112" t="s">
        <v>413</v>
      </c>
      <c r="M112" t="str">
        <f>IF(OR(MID(Table1[[#This Row],[Column1]],2,1)="/",MID(Table1[[#This Row],[Column1]],3,1)="/"),_xlfn.TEXTBEFORE(Table1[[#This Row],[Column1]]," ",1),"")</f>
        <v>12/11</v>
      </c>
      <c r="N112" s="1">
        <f>IF(OR(MID(Table1[[#This Row],[Column1]],2,1)="/",MID(Table1[[#This Row],[Column1]],3,1)="/"),VALUE("-"&amp;SUBSTITUTE(_xlfn.TEXTAFTER(L112," ",LEN(L112)-LEN(SUBSTITUTE(L112," ",""))),"-","")))</f>
        <v>-32.950000000000003</v>
      </c>
      <c r="O112" t="str">
        <f>IF(OR(MID(Table1[[#This Row],[Column1]],2,1)="/",MID(Table1[[#This Row],[Column1]],3,1)="/"),SUBSTITUTE(SUBSTITUTE(L112,M112,""),_xlfn.TEXTAFTER(L112," ",LEN(L112)-LEN(SUBSTITUTE(L112," ",""))),""))</f>
        <v xml:space="preserve"> D LEGALSHIELD *MEMBRSHIP  DBT CRD 0434 12/09/23 DS5TC558 </v>
      </c>
      <c r="P112" t="s">
        <v>489</v>
      </c>
    </row>
    <row r="113" spans="1:16" x14ac:dyDescent="0.2">
      <c r="A113" t="s">
        <v>57</v>
      </c>
      <c r="B113" t="str">
        <f t="shared" si="3"/>
        <v/>
      </c>
      <c r="E113" t="s">
        <v>193</v>
      </c>
      <c r="L113" t="s">
        <v>414</v>
      </c>
      <c r="M113" t="str">
        <f>IF(OR(MID(Table1[[#This Row],[Column1]],2,1)="/",MID(Table1[[#This Row],[Column1]],3,1)="/"),_xlfn.TEXTBEFORE(Table1[[#This Row],[Column1]]," ",1),"")</f>
        <v>12/13</v>
      </c>
      <c r="N113" s="1">
        <f>IF(OR(MID(Table1[[#This Row],[Column1]],2,1)="/",MID(Table1[[#This Row],[Column1]],3,1)="/"),VALUE("-"&amp;SUBSTITUTE(_xlfn.TEXTAFTER(L113," ",LEN(L113)-LEN(SUBSTITUTE(L113," ",""))),"-","")))</f>
        <v>-57.5</v>
      </c>
      <c r="O113" t="str">
        <f>IF(OR(MID(Table1[[#This Row],[Column1]],2,1)="/",MID(Table1[[#This Row],[Column1]],3,1)="/"),SUBSTITUTE(SUBSTITUTE(L113,M113,""),_xlfn.TEXTAFTER(L113," ",LEN(L113)-LEN(SUBSTITUTE(L113," ",""))),""))</f>
        <v xml:space="preserve"> P Speedway  POS DEB 0913 /23 00910183 </v>
      </c>
    </row>
    <row r="114" spans="1:16" x14ac:dyDescent="0.2">
      <c r="A114" t="s">
        <v>279</v>
      </c>
      <c r="B114" t="str">
        <f t="shared" si="3"/>
        <v/>
      </c>
      <c r="E114" t="s">
        <v>193</v>
      </c>
      <c r="L114" t="s">
        <v>416</v>
      </c>
      <c r="M114" t="str">
        <f>IF(OR(MID(Table1[[#This Row],[Column1]],2,1)="/",MID(Table1[[#This Row],[Column1]],3,1)="/"),_xlfn.TEXTBEFORE(Table1[[#This Row],[Column1]]," ",1),"")</f>
        <v>12/15</v>
      </c>
      <c r="N114" s="1">
        <f>IF(OR(MID(Table1[[#This Row],[Column1]],2,1)="/",MID(Table1[[#This Row],[Column1]],3,1)="/"),VALUE("-"&amp;SUBSTITUTE(_xlfn.TEXTAFTER(L114," ",LEN(L114)-LEN(SUBSTITUTE(L114," ",""))),"-","")))</f>
        <v>-380.95</v>
      </c>
      <c r="O114" t="str">
        <f>IF(OR(MID(Table1[[#This Row],[Column1]],2,1)="/",MID(Table1[[#This Row],[Column1]],3,1)="/"),SUBSTITUTE(SUBSTITUTE(L114,M114,""),_xlfn.TEXTAFTER(L114," ",LEN(L114)-LEN(SUBSTITUTE(L114," ",""))),""))</f>
        <v xml:space="preserve"> E CCD TERRY FORD  EFSLLC Wex Inc </v>
      </c>
      <c r="P114" t="s">
        <v>482</v>
      </c>
    </row>
    <row r="115" spans="1:16" x14ac:dyDescent="0.2">
      <c r="A115" t="s">
        <v>280</v>
      </c>
      <c r="B115" t="str">
        <f t="shared" si="3"/>
        <v>9/11 DB LEGALSHIELD *MEMBRSHIP 9/11 DBT CRD 0438 09/09/23 DSV2RWKA 32.95-</v>
      </c>
      <c r="E115" t="s">
        <v>193</v>
      </c>
      <c r="L115" t="s">
        <v>415</v>
      </c>
      <c r="M115" t="str">
        <f>IF(OR(MID(Table1[[#This Row],[Column1]],2,1)="/",MID(Table1[[#This Row],[Column1]],3,1)="/"),_xlfn.TEXTBEFORE(Table1[[#This Row],[Column1]]," ",1),"")</f>
        <v>12/15</v>
      </c>
      <c r="N115" s="1">
        <f>IF(OR(MID(Table1[[#This Row],[Column1]],2,1)="/",MID(Table1[[#This Row],[Column1]],3,1)="/"),VALUE("-"&amp;SUBSTITUTE(_xlfn.TEXTAFTER(L115," ",LEN(L115)-LEN(SUBSTITUTE(L115," ",""))),"-","")))</f>
        <v>-68.739999999999995</v>
      </c>
      <c r="O115" t="str">
        <f>IF(OR(MID(Table1[[#This Row],[Column1]],2,1)="/",MID(Table1[[#This Row],[Column1]],3,1)="/"),SUBSTITUTE(SUBSTITUTE(L115,M115,""),_xlfn.TEXTAFTER(L115," ",LEN(L115)-LEN(SUBSTITUTE(L115," ",""))),""))</f>
        <v xml:space="preserve"> I PPD 8007367311  INS. DRAFT AMERICAN-AMICABL </v>
      </c>
      <c r="P115" t="s">
        <v>484</v>
      </c>
    </row>
    <row r="116" spans="1:16" x14ac:dyDescent="0.2">
      <c r="A116" t="s">
        <v>63</v>
      </c>
      <c r="B116" t="str">
        <f t="shared" si="3"/>
        <v/>
      </c>
      <c r="E116" t="s">
        <v>193</v>
      </c>
      <c r="L116" t="s">
        <v>417</v>
      </c>
      <c r="M116" t="str">
        <f>IF(OR(MID(Table1[[#This Row],[Column1]],2,1)="/",MID(Table1[[#This Row],[Column1]],3,1)="/"),_xlfn.TEXTBEFORE(Table1[[#This Row],[Column1]]," ",1),"")</f>
        <v>12/15</v>
      </c>
      <c r="N116" s="1">
        <f>IF(OR(MID(Table1[[#This Row],[Column1]],2,1)="/",MID(Table1[[#This Row],[Column1]],3,1)="/"),VALUE("-"&amp;SUBSTITUTE(_xlfn.TEXTAFTER(L116," ",LEN(L116)-LEN(SUBSTITUTE(L116," ",""))),"-","")))</f>
        <v>-1000</v>
      </c>
      <c r="O116" t="str">
        <f>IF(OR(MID(Table1[[#This Row],[Column1]],2,1)="/",MID(Table1[[#This Row],[Column1]],3,1)="/"),SUBSTITUTE(SUBSTITUTE(L116,M116,""),_xlfn.TEXTAFTER(L116," ",LEN(L116)-LEN(SUBSTITUTE(L116," ",""))),""))</f>
        <v xml:space="preserve"> T to Shelia and Terry  Transfer from Terrys Trucking </v>
      </c>
      <c r="P116" t="s">
        <v>488</v>
      </c>
    </row>
    <row r="117" spans="1:16" x14ac:dyDescent="0.2">
      <c r="A117" t="s">
        <v>64</v>
      </c>
      <c r="B117" t="str">
        <f t="shared" si="3"/>
        <v/>
      </c>
      <c r="E117" t="s">
        <v>193</v>
      </c>
      <c r="L117" t="s">
        <v>419</v>
      </c>
      <c r="M117" t="str">
        <f>IF(OR(MID(Table1[[#This Row],[Column1]],2,1)="/",MID(Table1[[#This Row],[Column1]],3,1)="/"),_xlfn.TEXTBEFORE(Table1[[#This Row],[Column1]]," ",1),"")</f>
        <v>12/18</v>
      </c>
      <c r="N117" s="1">
        <f>IF(OR(MID(Table1[[#This Row],[Column1]],2,1)="/",MID(Table1[[#This Row],[Column1]],3,1)="/"),VALUE("-"&amp;SUBSTITUTE(_xlfn.TEXTAFTER(L117," ",LEN(L117)-LEN(SUBSTITUTE(L117," ",""))),"-","")))</f>
        <v>-420.25</v>
      </c>
      <c r="O117" t="str">
        <f>IF(OR(MID(Table1[[#This Row],[Column1]],2,1)="/",MID(Table1[[#This Row],[Column1]],3,1)="/"),SUBSTITUTE(SUBSTITUTE(L117,M117,""),_xlfn.TEXTAFTER(L117," ",LEN(L117)-LEN(SUBSTITUTE(L117," ",""))),""))</f>
        <v xml:space="preserve"> D BTS CORBIN  DBT CRD 1348 12/15/23 DSAFTDYP </v>
      </c>
      <c r="P117" t="s">
        <v>483</v>
      </c>
    </row>
    <row r="118" spans="1:16" x14ac:dyDescent="0.2">
      <c r="A118" t="s">
        <v>281</v>
      </c>
      <c r="B118" t="str">
        <f t="shared" si="3"/>
        <v>9/15 DB TOTAL TRUCK PARTS 9/15 DBT CRD 0842 09/14/23 DSN7BS47 134.64-</v>
      </c>
      <c r="E118" t="s">
        <v>193</v>
      </c>
      <c r="L118" t="s">
        <v>418</v>
      </c>
      <c r="M118" t="str">
        <f>IF(OR(MID(Table1[[#This Row],[Column1]],2,1)="/",MID(Table1[[#This Row],[Column1]],3,1)="/"),_xlfn.TEXTBEFORE(Table1[[#This Row],[Column1]]," ",1),"")</f>
        <v>12/18</v>
      </c>
      <c r="N118" s="1">
        <f>IF(OR(MID(Table1[[#This Row],[Column1]],2,1)="/",MID(Table1[[#This Row],[Column1]],3,1)="/"),VALUE("-"&amp;SUBSTITUTE(_xlfn.TEXTAFTER(L118," ",LEN(L118)-LEN(SUBSTITUTE(L118," ",""))),"-","")))</f>
        <v>-46.45</v>
      </c>
      <c r="O118" t="str">
        <f>IF(OR(MID(Table1[[#This Row],[Column1]],2,1)="/",MID(Table1[[#This Row],[Column1]],3,1)="/"),SUBSTITUTE(SUBSTITUTE(L118,M118,""),_xlfn.TEXTAFTER(L118," ",LEN(L118)-LEN(SUBSTITUTE(L118," ",""))),""))</f>
        <v xml:space="preserve"> P DOLLAR GENERAL #12616  POS DEB 1237 12/17/23 00171415 </v>
      </c>
    </row>
    <row r="119" spans="1:16" x14ac:dyDescent="0.2">
      <c r="A119" t="s">
        <v>0</v>
      </c>
      <c r="B119" t="str">
        <f t="shared" si="3"/>
        <v/>
      </c>
      <c r="E119" t="s">
        <v>193</v>
      </c>
      <c r="L119" t="s">
        <v>422</v>
      </c>
      <c r="M119" t="str">
        <f>IF(OR(MID(Table1[[#This Row],[Column1]],2,1)="/",MID(Table1[[#This Row],[Column1]],3,1)="/"),_xlfn.TEXTBEFORE(Table1[[#This Row],[Column1]]," ",1),"")</f>
        <v>12/22</v>
      </c>
      <c r="N119" s="1">
        <f>IF(OR(MID(Table1[[#This Row],[Column1]],2,1)="/",MID(Table1[[#This Row],[Column1]],3,1)="/"),VALUE("-"&amp;SUBSTITUTE(_xlfn.TEXTAFTER(L119," ",LEN(L119)-LEN(SUBSTITUTE(L119," ",""))),"-","")))</f>
        <v>-17.649999999999999</v>
      </c>
      <c r="O119" t="str">
        <f>IF(OR(MID(Table1[[#This Row],[Column1]],2,1)="/",MID(Table1[[#This Row],[Column1]],3,1)="/"),SUBSTITUTE(SUBSTITUTE(L119,M119,""),_xlfn.TEXTAFTER(L119," ",LEN(L119)-LEN(SUBSTITUTE(L119," ",""))),""))</f>
        <v xml:space="preserve"> 8 CCD TERRY FORD  8007737277 PREPASS </v>
      </c>
      <c r="P119" t="s">
        <v>491</v>
      </c>
    </row>
    <row r="120" spans="1:16" x14ac:dyDescent="0.2">
      <c r="A120" t="s">
        <v>282</v>
      </c>
      <c r="B120" t="str">
        <f t="shared" si="3"/>
        <v/>
      </c>
      <c r="E120" t="s">
        <v>193</v>
      </c>
      <c r="L120" t="s">
        <v>423</v>
      </c>
      <c r="M120" t="str">
        <f>IF(OR(MID(Table1[[#This Row],[Column1]],2,1)="/",MID(Table1[[#This Row],[Column1]],3,1)="/"),_xlfn.TEXTBEFORE(Table1[[#This Row],[Column1]]," ",1),"")</f>
        <v>12/22</v>
      </c>
      <c r="N120" s="1">
        <f>IF(OR(MID(Table1[[#This Row],[Column1]],2,1)="/",MID(Table1[[#This Row],[Column1]],3,1)="/"),VALUE("-"&amp;SUBSTITUTE(_xlfn.TEXTAFTER(L120," ",LEN(L120)-LEN(SUBSTITUTE(L120," ",""))),"-","")))</f>
        <v>-1464.92</v>
      </c>
      <c r="O120" t="str">
        <f>IF(OR(MID(Table1[[#This Row],[Column1]],2,1)="/",MID(Table1[[#This Row],[Column1]],3,1)="/"),SUBSTITUTE(SUBSTITUTE(L120,M120,""),_xlfn.TEXTAFTER(L120," ",LEN(L120)-LEN(SUBSTITUTE(L120," ",""))),""))</f>
        <v xml:space="preserve"> E CCD TERRY FORD  EFSLLC Wex Inc </v>
      </c>
      <c r="P120" t="s">
        <v>482</v>
      </c>
    </row>
    <row r="121" spans="1:16" x14ac:dyDescent="0.2">
      <c r="A121" t="s">
        <v>283</v>
      </c>
      <c r="B121" t="str">
        <f t="shared" si="3"/>
        <v>9/15 IN PPD 9/15 INS. DRAFT AMERICAN-AMICABL 68.74-</v>
      </c>
      <c r="E121" t="s">
        <v>193</v>
      </c>
      <c r="L121" t="s">
        <v>420</v>
      </c>
      <c r="M121" t="str">
        <f>IF(OR(MID(Table1[[#This Row],[Column1]],2,1)="/",MID(Table1[[#This Row],[Column1]],3,1)="/"),_xlfn.TEXTBEFORE(Table1[[#This Row],[Column1]]," ",1),"")</f>
        <v>12/22</v>
      </c>
      <c r="N121" s="1">
        <f>IF(OR(MID(Table1[[#This Row],[Column1]],2,1)="/",MID(Table1[[#This Row],[Column1]],3,1)="/"),VALUE("-"&amp;SUBSTITUTE(_xlfn.TEXTAFTER(L121," ",LEN(L121)-LEN(SUBSTITUTE(L121," ",""))),"-","")))</f>
        <v>-229.27</v>
      </c>
      <c r="O121" t="str">
        <f>IF(OR(MID(Table1[[#This Row],[Column1]],2,1)="/",MID(Table1[[#This Row],[Column1]],3,1)="/"),SUBSTITUTE(SUBSTITUTE(L121,M121,""),_xlfn.TEXTAFTER(L121," ",LEN(L121)-LEN(SUBSTITUTE(L121," ",""))),""))</f>
        <v xml:space="preserve"> T to Ford F150  Transfer from Terrys Trucking </v>
      </c>
      <c r="P121" t="s">
        <v>488</v>
      </c>
    </row>
    <row r="122" spans="1:16" x14ac:dyDescent="0.2">
      <c r="A122" t="s">
        <v>160</v>
      </c>
      <c r="B122" t="str">
        <f t="shared" si="3"/>
        <v/>
      </c>
      <c r="E122" t="s">
        <v>193</v>
      </c>
      <c r="L122" t="s">
        <v>421</v>
      </c>
      <c r="M122" t="str">
        <f>IF(OR(MID(Table1[[#This Row],[Column1]],2,1)="/",MID(Table1[[#This Row],[Column1]],3,1)="/"),_xlfn.TEXTBEFORE(Table1[[#This Row],[Column1]]," ",1),"")</f>
        <v>12/22</v>
      </c>
      <c r="N122" s="1">
        <f>IF(OR(MID(Table1[[#This Row],[Column1]],2,1)="/",MID(Table1[[#This Row],[Column1]],3,1)="/"),VALUE("-"&amp;SUBSTITUTE(_xlfn.TEXTAFTER(L122," ",LEN(L122)-LEN(SUBSTITUTE(L122," ",""))),"-","")))</f>
        <v>-274.31</v>
      </c>
      <c r="O122" t="str">
        <f>IF(OR(MID(Table1[[#This Row],[Column1]],2,1)="/",MID(Table1[[#This Row],[Column1]],3,1)="/"),SUBSTITUTE(SUBSTITUTE(L122,M122,""),_xlfn.TEXTAFTER(L122," ",LEN(L122)-LEN(SUBSTITUTE(L122," ",""))),""))</f>
        <v xml:space="preserve"> T to international Truck  Transfer from Terrys Trucking </v>
      </c>
      <c r="P122" t="s">
        <v>492</v>
      </c>
    </row>
    <row r="123" spans="1:16" x14ac:dyDescent="0.2">
      <c r="A123" t="s">
        <v>284</v>
      </c>
      <c r="B123" t="str">
        <f t="shared" si="3"/>
        <v>9/15 EF CCD TERRY FORD 9/15 EFSLLC Wex Inc 1,090.97-</v>
      </c>
      <c r="E123" t="s">
        <v>193</v>
      </c>
      <c r="L123" t="s">
        <v>424</v>
      </c>
      <c r="M123" t="str">
        <f>IF(OR(MID(Table1[[#This Row],[Column1]],2,1)="/",MID(Table1[[#This Row],[Column1]],3,1)="/"),_xlfn.TEXTBEFORE(Table1[[#This Row],[Column1]]," ",1),"")</f>
        <v>12/22</v>
      </c>
      <c r="N123" s="1">
        <f>IF(OR(MID(Table1[[#This Row],[Column1]],2,1)="/",MID(Table1[[#This Row],[Column1]],3,1)="/"),VALUE("-"&amp;SUBSTITUTE(_xlfn.TEXTAFTER(L123," ",LEN(L123)-LEN(SUBSTITUTE(L123," ",""))),"-","")))</f>
        <v>-1000</v>
      </c>
      <c r="O123" t="str">
        <f>IF(OR(MID(Table1[[#This Row],[Column1]],2,1)="/",MID(Table1[[#This Row],[Column1]],3,1)="/"),SUBSTITUTE(SUBSTITUTE(L123,M123,""),_xlfn.TEXTAFTER(L123," ",LEN(L123)-LEN(SUBSTITUTE(L123," ",""))),""))</f>
        <v xml:space="preserve"> T to Shelia and Terry  Transfer from Terrys Trucking </v>
      </c>
      <c r="P123" t="s">
        <v>488</v>
      </c>
    </row>
    <row r="124" spans="1:16" x14ac:dyDescent="0.2">
      <c r="A124" t="s">
        <v>8</v>
      </c>
      <c r="B124" t="str">
        <f t="shared" si="3"/>
        <v/>
      </c>
      <c r="E124" t="s">
        <v>193</v>
      </c>
      <c r="L124" t="s">
        <v>426</v>
      </c>
      <c r="M124" t="str">
        <f>IF(OR(MID(Table1[[#This Row],[Column1]],2,1)="/",MID(Table1[[#This Row],[Column1]],3,1)="/"),_xlfn.TEXTBEFORE(Table1[[#This Row],[Column1]]," ",1),"")</f>
        <v>12/26</v>
      </c>
      <c r="N124" s="1">
        <f>IF(OR(MID(Table1[[#This Row],[Column1]],2,1)="/",MID(Table1[[#This Row],[Column1]],3,1)="/"),VALUE("-"&amp;SUBSTITUTE(_xlfn.TEXTAFTER(L124," ",LEN(L124)-LEN(SUBSTITUTE(L124," ",""))),"-","")))</f>
        <v>-160.4</v>
      </c>
      <c r="O124" t="str">
        <f>IF(OR(MID(Table1[[#This Row],[Column1]],2,1)="/",MID(Table1[[#This Row],[Column1]],3,1)="/"),SUBSTITUTE(SUBSTITUTE(L124,M124,""),_xlfn.TEXTAFTER(L124," ",LEN(L124)-LEN(SUBSTITUTE(L124," ",""))),""))</f>
        <v xml:space="preserve"> D AT&amp;T C494 59092  DBT CRD 1342 12/23/23 DSX8AA9C </v>
      </c>
      <c r="P124" t="s">
        <v>481</v>
      </c>
    </row>
    <row r="125" spans="1:16" x14ac:dyDescent="0.2">
      <c r="A125" t="s">
        <v>285</v>
      </c>
      <c r="B125" t="str">
        <f t="shared" si="3"/>
        <v>9/15 Tr to Shelia and Terry 9/15 Transfer from Terrys Trucking 1,000.00-</v>
      </c>
      <c r="E125" t="s">
        <v>193</v>
      </c>
      <c r="L125" t="s">
        <v>425</v>
      </c>
      <c r="M125" t="str">
        <f>IF(OR(MID(Table1[[#This Row],[Column1]],2,1)="/",MID(Table1[[#This Row],[Column1]],3,1)="/"),_xlfn.TEXTBEFORE(Table1[[#This Row],[Column1]]," ",1),"")</f>
        <v>12/26</v>
      </c>
      <c r="N125" s="1">
        <f>IF(OR(MID(Table1[[#This Row],[Column1]],2,1)="/",MID(Table1[[#This Row],[Column1]],3,1)="/"),VALUE("-"&amp;SUBSTITUTE(_xlfn.TEXTAFTER(L125," ",LEN(L125)-LEN(SUBSTITUTE(L125," ",""))),"-","")))</f>
        <v>-46.01</v>
      </c>
      <c r="O125" t="str">
        <f>IF(OR(MID(Table1[[#This Row],[Column1]],2,1)="/",MID(Table1[[#This Row],[Column1]],3,1)="/"),SUBSTITUTE(SUBSTITUTE(L125,M125,""),_xlfn.TEXTAFTER(L125," ",LEN(L125)-LEN(SUBSTITUTE(L125," ",""))),""))</f>
        <v xml:space="preserve"> P DOLLAR GENERAL #13448  POS DEB 1019 12/24/23 00242787 </v>
      </c>
    </row>
    <row r="126" spans="1:16" x14ac:dyDescent="0.2">
      <c r="A126" t="s">
        <v>4</v>
      </c>
      <c r="B126" t="str">
        <f t="shared" si="3"/>
        <v/>
      </c>
      <c r="E126" t="s">
        <v>193</v>
      </c>
      <c r="L126" t="s">
        <v>427</v>
      </c>
      <c r="M126" t="str">
        <f>IF(OR(MID(Table1[[#This Row],[Column1]],2,1)="/",MID(Table1[[#This Row],[Column1]],3,1)="/"),_xlfn.TEXTBEFORE(Table1[[#This Row],[Column1]]," ",1),"")</f>
        <v>12/29</v>
      </c>
      <c r="N126" s="1">
        <f>IF(OR(MID(Table1[[#This Row],[Column1]],2,1)="/",MID(Table1[[#This Row],[Column1]],3,1)="/"),VALUE("-"&amp;SUBSTITUTE(_xlfn.TEXTAFTER(L126," ",LEN(L126)-LEN(SUBSTITUTE(L126," ",""))),"-","")))</f>
        <v>-461.28</v>
      </c>
      <c r="O126" t="str">
        <f>IF(OR(MID(Table1[[#This Row],[Column1]],2,1)="/",MID(Table1[[#This Row],[Column1]],3,1)="/"),SUBSTITUTE(SUBSTITUTE(L126,M126,""),_xlfn.TEXTAFTER(L126," ",LEN(L126)-LEN(SUBSTITUTE(L126," ",""))),""))</f>
        <v xml:space="preserve"> E CCD TERRY FORD  EFSLLC Wex Inc </v>
      </c>
      <c r="P126" t="s">
        <v>482</v>
      </c>
    </row>
    <row r="127" spans="1:16" x14ac:dyDescent="0.2">
      <c r="A127" t="s">
        <v>286</v>
      </c>
      <c r="B127" t="str">
        <f t="shared" si="3"/>
        <v>9/21 AT FIVE STAR #4-436113 9/21 ATM W/D 0650 09/21/23 00009080 83.50-</v>
      </c>
      <c r="E127" t="s">
        <v>193</v>
      </c>
      <c r="L127" t="s">
        <v>428</v>
      </c>
      <c r="M127" t="str">
        <f>IF(OR(MID(Table1[[#This Row],[Column1]],2,1)="/",MID(Table1[[#This Row],[Column1]],3,1)="/"),_xlfn.TEXTBEFORE(Table1[[#This Row],[Column1]]," ",1),"")</f>
        <v>12/29</v>
      </c>
      <c r="N127" s="1">
        <f>IF(OR(MID(Table1[[#This Row],[Column1]],2,1)="/",MID(Table1[[#This Row],[Column1]],3,1)="/"),VALUE("-"&amp;SUBSTITUTE(_xlfn.TEXTAFTER(L127," ",LEN(L127)-LEN(SUBSTITUTE(L127," ",""))),"-","")))</f>
        <v>-1000</v>
      </c>
      <c r="O127" t="str">
        <f>IF(OR(MID(Table1[[#This Row],[Column1]],2,1)="/",MID(Table1[[#This Row],[Column1]],3,1)="/"),SUBSTITUTE(SUBSTITUTE(L127,M127,""),_xlfn.TEXTAFTER(L127," ",LEN(L127)-LEN(SUBSTITUTE(L127," ",""))),""))</f>
        <v xml:space="preserve"> T to Shelia and Terry  Transfer from Terrys Trucking </v>
      </c>
      <c r="P127" t="s">
        <v>488</v>
      </c>
    </row>
    <row r="128" spans="1:16" x14ac:dyDescent="0.2">
      <c r="A128" t="s">
        <v>287</v>
      </c>
      <c r="B128" t="str">
        <f t="shared" si="3"/>
        <v/>
      </c>
      <c r="E128" t="s">
        <v>193</v>
      </c>
      <c r="L128" t="s">
        <v>462</v>
      </c>
      <c r="M128" t="str">
        <f>IF(OR(MID(Table1[[#This Row],[Column1]],2,1)="/",MID(Table1[[#This Row],[Column1]],3,1)="/"),_xlfn.TEXTBEFORE(Table1[[#This Row],[Column1]]," ",1),"")</f>
        <v>2/02</v>
      </c>
      <c r="N128" s="1">
        <f>IF(OR(MID(Table1[[#This Row],[Column1]],2,1)="/",MID(Table1[[#This Row],[Column1]],3,1)="/"),VALUE("-"&amp;SUBSTITUTE(_xlfn.TEXTAFTER(L128," ",LEN(L128)-LEN(SUBSTITUTE(L128," ",""))),"-","")))</f>
        <v>-1257.03</v>
      </c>
      <c r="O128" t="str">
        <f>IF(OR(MID(Table1[[#This Row],[Column1]],2,1)="/",MID(Table1[[#This Row],[Column1]],3,1)="/"),SUBSTITUTE(SUBSTITUTE(L128,M128,""),_xlfn.TEXTAFTER(L128," ",LEN(L128)-LEN(SUBSTITUTE(L128," ",""))),""))</f>
        <v xml:space="preserve"> EF CCD TERRY FORD  EFSLLC Wex Inc </v>
      </c>
      <c r="P128" t="s">
        <v>482</v>
      </c>
    </row>
    <row r="129" spans="1:16" x14ac:dyDescent="0.2">
      <c r="A129" t="s">
        <v>261</v>
      </c>
      <c r="B129" t="str">
        <f t="shared" si="3"/>
        <v/>
      </c>
      <c r="E129" t="s">
        <v>193</v>
      </c>
      <c r="L129" t="s">
        <v>463</v>
      </c>
      <c r="M129" t="str">
        <f>IF(OR(MID(Table1[[#This Row],[Column1]],2,1)="/",MID(Table1[[#This Row],[Column1]],3,1)="/"),_xlfn.TEXTBEFORE(Table1[[#This Row],[Column1]]," ",1),"")</f>
        <v>2/02</v>
      </c>
      <c r="N129" s="1">
        <f>IF(OR(MID(Table1[[#This Row],[Column1]],2,1)="/",MID(Table1[[#This Row],[Column1]],3,1)="/"),VALUE("-"&amp;SUBSTITUTE(_xlfn.TEXTAFTER(L129," ",LEN(L129)-LEN(SUBSTITUTE(L129," ",""))),"-","")))</f>
        <v>-1000</v>
      </c>
      <c r="O129" t="str">
        <f>IF(OR(MID(Table1[[#This Row],[Column1]],2,1)="/",MID(Table1[[#This Row],[Column1]],3,1)="/"),SUBSTITUTE(SUBSTITUTE(L129,M129,""),_xlfn.TEXTAFTER(L129," ",LEN(L129)-LEN(SUBSTITUTE(L129," ",""))),""))</f>
        <v xml:space="preserve"> Tr to Shelia and Terry  Transfer from Terrys Trucking </v>
      </c>
      <c r="P129" t="s">
        <v>488</v>
      </c>
    </row>
    <row r="130" spans="1:16" x14ac:dyDescent="0.2">
      <c r="A130" t="s">
        <v>39</v>
      </c>
      <c r="B130" t="str">
        <f t="shared" si="3"/>
        <v/>
      </c>
      <c r="E130" t="s">
        <v>193</v>
      </c>
      <c r="L130" t="s">
        <v>468</v>
      </c>
      <c r="M130" t="str">
        <f>IF(OR(MID(Table1[[#This Row],[Column1]],2,1)="/",MID(Table1[[#This Row],[Column1]],3,1)="/"),_xlfn.TEXTBEFORE(Table1[[#This Row],[Column1]]," ",1),"")</f>
        <v>2/05</v>
      </c>
      <c r="N130" s="1">
        <f>IF(OR(MID(Table1[[#This Row],[Column1]],2,1)="/",MID(Table1[[#This Row],[Column1]],3,1)="/"),VALUE("-"&amp;SUBSTITUTE(_xlfn.TEXTAFTER(L130," ",LEN(L130)-LEN(SUBSTITUTE(L130," ",""))),"-","")))</f>
        <v>-0.99</v>
      </c>
      <c r="O130" t="str">
        <f>IF(OR(MID(Table1[[#This Row],[Column1]],2,1)="/",MID(Table1[[#This Row],[Column1]],3,1)="/"),SUBSTITUTE(SUBSTITUTE(L130,M130,""),_xlfn.TEXTAFTER(L130," ",LEN(L130)-LEN(SUBSTITUTE(L130," ",""))),""))</f>
        <v xml:space="preserve"> DB APPLE.COM/BILL  DBT CRD 0617 0/24 DSY9FM0Z </v>
      </c>
    </row>
    <row r="131" spans="1:16" x14ac:dyDescent="0.2">
      <c r="A131" t="s">
        <v>288</v>
      </c>
      <c r="B131" t="str">
        <f t="shared" si="3"/>
        <v>9/22 EF CCD TERRY FORD 9/22 EFSLLC Wex Inc 1,244.70-</v>
      </c>
      <c r="E131" t="s">
        <v>193</v>
      </c>
      <c r="L131" t="s">
        <v>466</v>
      </c>
      <c r="M131" t="str">
        <f>IF(OR(MID(Table1[[#This Row],[Column1]],2,1)="/",MID(Table1[[#This Row],[Column1]],3,1)="/"),_xlfn.TEXTBEFORE(Table1[[#This Row],[Column1]]," ",1),"")</f>
        <v>2/05</v>
      </c>
      <c r="N131" s="1">
        <f>IF(OR(MID(Table1[[#This Row],[Column1]],2,1)="/",MID(Table1[[#This Row],[Column1]],3,1)="/"),VALUE("-"&amp;SUBSTITUTE(_xlfn.TEXTAFTER(L131," ",LEN(L131)-LEN(SUBSTITUTE(L131," ",""))),"-","")))</f>
        <v>-242.75</v>
      </c>
      <c r="O131" t="str">
        <f>IF(OR(MID(Table1[[#This Row],[Column1]],2,1)="/",MID(Table1[[#This Row],[Column1]],3,1)="/"),SUBSTITUTE(SUBSTITUTE(L131,M131,""),_xlfn.TEXTAFTER(L131," ",LEN(L131)-LEN(SUBSTITUTE(L131," ",""))),""))</f>
        <v xml:space="preserve"> DB TJ HEALTH PATIENT PORT  DBT CRD 0934 02/04/24 DSYHUQEC </v>
      </c>
      <c r="P131" t="s">
        <v>490</v>
      </c>
    </row>
    <row r="132" spans="1:16" x14ac:dyDescent="0.2">
      <c r="A132" t="s">
        <v>8</v>
      </c>
      <c r="B132" t="str">
        <f t="shared" si="3"/>
        <v/>
      </c>
      <c r="E132" t="s">
        <v>193</v>
      </c>
      <c r="L132" t="s">
        <v>465</v>
      </c>
      <c r="M132" t="str">
        <f>IF(OR(MID(Table1[[#This Row],[Column1]],2,1)="/",MID(Table1[[#This Row],[Column1]],3,1)="/"),_xlfn.TEXTBEFORE(Table1[[#This Row],[Column1]]," ",1),"")</f>
        <v>2/05</v>
      </c>
      <c r="N132" s="1">
        <f>IF(OR(MID(Table1[[#This Row],[Column1]],2,1)="/",MID(Table1[[#This Row],[Column1]],3,1)="/"),VALUE("-"&amp;SUBSTITUTE(_xlfn.TEXTAFTER(L132," ",LEN(L132)-LEN(SUBSTITUTE(L132," ",""))),"-","")))</f>
        <v>-18.71</v>
      </c>
      <c r="O132" t="str">
        <f>IF(OR(MID(Table1[[#This Row],[Column1]],2,1)="/",MID(Table1[[#This Row],[Column1]],3,1)="/"),SUBSTITUTE(SUBSTITUTE(L132,M132,""),_xlfn.TEXTAFTER(L132," ",LEN(L132)-LEN(SUBSTITUTE(L132," ",""))),""))</f>
        <v xml:space="preserve"> DB TOTAL TRUCK PARTS  DBT CRD 1352 02/02/24 DSFPDTZ7 </v>
      </c>
      <c r="P132" t="s">
        <v>483</v>
      </c>
    </row>
    <row r="133" spans="1:16" x14ac:dyDescent="0.2">
      <c r="A133" t="s">
        <v>289</v>
      </c>
      <c r="B133" t="str">
        <f t="shared" ref="B133:B196" si="4">IF(OR(MID(A133,2,1)="/",MID(A133,3,1)="/"),LEFT(A133,7)&amp;" "&amp;A134&amp;" "&amp;SUBSTITUTE(A133,LEFT(A133,7)&amp;" "&amp;A134,""),"")</f>
        <v>9/22 Tr to Shelia and Terry 9/22 Transfer from Terrys Trucking 1,000.00-</v>
      </c>
      <c r="E133" t="s">
        <v>193</v>
      </c>
      <c r="L133" t="s">
        <v>467</v>
      </c>
      <c r="M133" t="str">
        <f>IF(OR(MID(Table1[[#This Row],[Column1]],2,1)="/",MID(Table1[[#This Row],[Column1]],3,1)="/"),_xlfn.TEXTBEFORE(Table1[[#This Row],[Column1]]," ",1),"")</f>
        <v>2/05</v>
      </c>
      <c r="N133" s="1">
        <f>IF(OR(MID(Table1[[#This Row],[Column1]],2,1)="/",MID(Table1[[#This Row],[Column1]],3,1)="/"),VALUE("-"&amp;SUBSTITUTE(_xlfn.TEXTAFTER(L133," ",LEN(L133)-LEN(SUBSTITUTE(L133," ",""))),"-","")))</f>
        <v>-350</v>
      </c>
      <c r="O133" t="str">
        <f>IF(OR(MID(Table1[[#This Row],[Column1]],2,1)="/",MID(Table1[[#This Row],[Column1]],3,1)="/"),SUBSTITUTE(SUBSTITUTE(L133,M133,""),_xlfn.TEXTAFTER(L133," ",LEN(L133)-LEN(SUBSTITUTE(L133," ",""))),""))</f>
        <v xml:space="preserve"> MO WEB  MOBILE PMT CAPITAL ONE </v>
      </c>
    </row>
    <row r="134" spans="1:16" x14ac:dyDescent="0.2">
      <c r="A134" t="s">
        <v>4</v>
      </c>
      <c r="B134" t="str">
        <f t="shared" si="4"/>
        <v/>
      </c>
      <c r="E134" t="s">
        <v>193</v>
      </c>
      <c r="L134" t="s">
        <v>464</v>
      </c>
      <c r="M134" t="str">
        <f>IF(OR(MID(Table1[[#This Row],[Column1]],2,1)="/",MID(Table1[[#This Row],[Column1]],3,1)="/"),_xlfn.TEXTBEFORE(Table1[[#This Row],[Column1]]," ",1),"")</f>
        <v>2/05</v>
      </c>
      <c r="N134" s="1">
        <f>IF(OR(MID(Table1[[#This Row],[Column1]],2,1)="/",MID(Table1[[#This Row],[Column1]],3,1)="/"),VALUE("-"&amp;SUBSTITUTE(_xlfn.TEXTAFTER(L134," ",LEN(L134)-LEN(SUBSTITUTE(L134," ",""))),"-","")))</f>
        <v>-49.75</v>
      </c>
      <c r="O134" t="str">
        <f>IF(OR(MID(Table1[[#This Row],[Column1]],2,1)="/",MID(Table1[[#This Row],[Column1]],3,1)="/"),SUBSTITUTE(SUBSTITUTE(L134,M134,""),_xlfn.TEXTAFTER(L134," ",LEN(L134)-LEN(SUBSTITUTE(L134," ",""))),""))</f>
        <v xml:space="preserve"> PO Speedway  POS DEB 1512 02/02/24 00943182 </v>
      </c>
    </row>
    <row r="135" spans="1:16" x14ac:dyDescent="0.2">
      <c r="A135" t="s">
        <v>290</v>
      </c>
      <c r="B135" t="str">
        <f t="shared" si="4"/>
        <v>9/25 Tr to Ford F150 9/25 Transfer from Terrys Trucking 229.27-</v>
      </c>
      <c r="E135" t="s">
        <v>193</v>
      </c>
      <c r="L135" t="s">
        <v>469</v>
      </c>
      <c r="M135" t="str">
        <f>IF(OR(MID(Table1[[#This Row],[Column1]],2,1)="/",MID(Table1[[#This Row],[Column1]],3,1)="/"),_xlfn.TEXTBEFORE(Table1[[#This Row],[Column1]]," ",1),"")</f>
        <v>2/07</v>
      </c>
      <c r="N135" s="1">
        <f>IF(OR(MID(Table1[[#This Row],[Column1]],2,1)="/",MID(Table1[[#This Row],[Column1]],3,1)="/"),VALUE("-"&amp;SUBSTITUTE(_xlfn.TEXTAFTER(L135," ",LEN(L135)-LEN(SUBSTITUTE(L135," ",""))),"-","")))</f>
        <v>-32.950000000000003</v>
      </c>
      <c r="O135" t="str">
        <f>IF(OR(MID(Table1[[#This Row],[Column1]],2,1)="/",MID(Table1[[#This Row],[Column1]],3,1)="/"),SUBSTITUTE(SUBSTITUTE(L135,M135,""),_xlfn.TEXTAFTER(L135," ",LEN(L135)-LEN(SUBSTITUTE(L135," ",""))),""))</f>
        <v xml:space="preserve"> DB LEGALSHIELD *MEMBRSHIP  DBT CRD 0431 02/06/24 DSOX6SOW </v>
      </c>
      <c r="P135" t="s">
        <v>489</v>
      </c>
    </row>
    <row r="136" spans="1:16" x14ac:dyDescent="0.2">
      <c r="A136" t="s">
        <v>29</v>
      </c>
      <c r="B136" t="str">
        <f t="shared" si="4"/>
        <v/>
      </c>
      <c r="E136" t="s">
        <v>193</v>
      </c>
      <c r="L136" t="s">
        <v>471</v>
      </c>
      <c r="M136" t="str">
        <f>IF(OR(MID(Table1[[#This Row],[Column1]],2,1)="/",MID(Table1[[#This Row],[Column1]],3,1)="/"),_xlfn.TEXTBEFORE(Table1[[#This Row],[Column1]]," ",1),"")</f>
        <v>2/09</v>
      </c>
      <c r="N136" s="1">
        <f>IF(OR(MID(Table1[[#This Row],[Column1]],2,1)="/",MID(Table1[[#This Row],[Column1]],3,1)="/"),VALUE("-"&amp;SUBSTITUTE(_xlfn.TEXTAFTER(L136," ",LEN(L136)-LEN(SUBSTITUTE(L136," ",""))),"-","")))</f>
        <v>-18.71</v>
      </c>
      <c r="O136" t="str">
        <f>IF(OR(MID(Table1[[#This Row],[Column1]],2,1)="/",MID(Table1[[#This Row],[Column1]],3,1)="/"),SUBSTITUTE(SUBSTITUTE(L136,M136,""),_xlfn.TEXTAFTER(L136," ",LEN(L136)-LEN(SUBSTITUTE(L136," ",""))),""))</f>
        <v xml:space="preserve"> DB TOTAL TRUCK PARTS  DBT CRD 1711 02/08/24 DSSSQ8RP </v>
      </c>
      <c r="P136" t="s">
        <v>483</v>
      </c>
    </row>
    <row r="137" spans="1:16" x14ac:dyDescent="0.2">
      <c r="A137" t="s">
        <v>291</v>
      </c>
      <c r="B137" t="str">
        <f t="shared" si="4"/>
        <v>9/25 Tr to international Truck 9/25 Transfer from Terrys Trucking 274.31-</v>
      </c>
      <c r="E137" t="s">
        <v>193</v>
      </c>
      <c r="L137" t="s">
        <v>472</v>
      </c>
      <c r="M137" t="str">
        <f>IF(OR(MID(Table1[[#This Row],[Column1]],2,1)="/",MID(Table1[[#This Row],[Column1]],3,1)="/"),_xlfn.TEXTBEFORE(Table1[[#This Row],[Column1]]," ",1),"")</f>
        <v>2/09</v>
      </c>
      <c r="N137" s="1">
        <f>IF(OR(MID(Table1[[#This Row],[Column1]],2,1)="/",MID(Table1[[#This Row],[Column1]],3,1)="/"),VALUE("-"&amp;SUBSTITUTE(_xlfn.TEXTAFTER(L137," ",LEN(L137)-LEN(SUBSTITUTE(L137," ",""))),"-","")))</f>
        <v>-760.31</v>
      </c>
      <c r="O137" t="str">
        <f>IF(OR(MID(Table1[[#This Row],[Column1]],2,1)="/",MID(Table1[[#This Row],[Column1]],3,1)="/"),SUBSTITUTE(SUBSTITUTE(L137,M137,""),_xlfn.TEXTAFTER(L137," ",LEN(L137)-LEN(SUBSTITUTE(L137," ",""))),""))</f>
        <v xml:space="preserve"> EF CCD TERRY FORD  EFSLLC Wex Inc </v>
      </c>
      <c r="P137" t="s">
        <v>482</v>
      </c>
    </row>
    <row r="138" spans="1:16" x14ac:dyDescent="0.2">
      <c r="A138" t="s">
        <v>7</v>
      </c>
      <c r="B138" t="str">
        <f t="shared" si="4"/>
        <v/>
      </c>
      <c r="E138" t="s">
        <v>193</v>
      </c>
      <c r="L138" t="s">
        <v>470</v>
      </c>
      <c r="M138" t="str">
        <f>IF(OR(MID(Table1[[#This Row],[Column1]],2,1)="/",MID(Table1[[#This Row],[Column1]],3,1)="/"),_xlfn.TEXTBEFORE(Table1[[#This Row],[Column1]]," ",1),"")</f>
        <v>2/09</v>
      </c>
      <c r="N138" s="1">
        <f>IF(OR(MID(Table1[[#This Row],[Column1]],2,1)="/",MID(Table1[[#This Row],[Column1]],3,1)="/"),VALUE("-"&amp;SUBSTITUTE(_xlfn.TEXTAFTER(L138," ",LEN(L138)-LEN(SUBSTITUTE(L138," ",""))),"-","")))</f>
        <v>-349.8</v>
      </c>
      <c r="O138" t="str">
        <f>IF(OR(MID(Table1[[#This Row],[Column1]],2,1)="/",MID(Table1[[#This Row],[Column1]],3,1)="/"),SUBSTITUTE(SUBSTITUTE(L138,M138,""),_xlfn.TEXTAFTER(L138," ",LEN(L138)-LEN(SUBSTITUTE(L138," ",""))),""))</f>
        <v xml:space="preserve"> PO Best One Best One Tir  POS DEB 1140 0/24 11443223 </v>
      </c>
      <c r="P138" t="s">
        <v>483</v>
      </c>
    </row>
    <row r="139" spans="1:16" x14ac:dyDescent="0.2">
      <c r="A139" t="s">
        <v>292</v>
      </c>
      <c r="B139" t="str">
        <f t="shared" si="4"/>
        <v>9/25 PO DOLLAR GE DG 12616124 9/25 POS DEB 1238 09/24/23 12364569 53.90-</v>
      </c>
      <c r="E139" t="s">
        <v>193</v>
      </c>
      <c r="L139" t="s">
        <v>478</v>
      </c>
      <c r="M139" t="str">
        <f>IF(OR(MID(Table1[[#This Row],[Column1]],2,1)="/",MID(Table1[[#This Row],[Column1]],3,1)="/"),_xlfn.TEXTBEFORE(Table1[[#This Row],[Column1]]," ",1),"")</f>
        <v>2/09</v>
      </c>
      <c r="N139" s="1">
        <f>IF(OR(MID(Table1[[#This Row],[Column1]],2,1)="/",MID(Table1[[#This Row],[Column1]],3,1)="/"),VALUE("-"&amp;SUBSTITUTE(_xlfn.TEXTAFTER(L139," ",LEN(L139)-LEN(SUBSTITUTE(L139," ",""))),"-","")))</f>
        <v>-8</v>
      </c>
      <c r="O139" t="str">
        <f>IF(OR(MID(Table1[[#This Row],[Column1]],2,1)="/",MID(Table1[[#This Row],[Column1]],3,1)="/"),SUBSTITUTE(SUBSTITUTE(L139,M139,""),_xlfn.TEXTAFTER(L139," ",LEN(L139)-LEN(SUBSTITUTE(L139," ",""))),""))</f>
        <v xml:space="preserve"> Se   Service Charge </v>
      </c>
      <c r="P139" t="s">
        <v>494</v>
      </c>
    </row>
    <row r="140" spans="1:16" x14ac:dyDescent="0.2">
      <c r="A140" t="s">
        <v>128</v>
      </c>
      <c r="B140" t="str">
        <f t="shared" si="4"/>
        <v/>
      </c>
      <c r="E140" t="s">
        <v>193</v>
      </c>
      <c r="L140" t="s">
        <v>473</v>
      </c>
      <c r="M140" t="str">
        <f>IF(OR(MID(Table1[[#This Row],[Column1]],2,1)="/",MID(Table1[[#This Row],[Column1]],3,1)="/"),_xlfn.TEXTBEFORE(Table1[[#This Row],[Column1]]," ",1),"")</f>
        <v>2/09</v>
      </c>
      <c r="N140" s="1">
        <f>IF(OR(MID(Table1[[#This Row],[Column1]],2,1)="/",MID(Table1[[#This Row],[Column1]],3,1)="/"),VALUE("-"&amp;SUBSTITUTE(_xlfn.TEXTAFTER(L140," ",LEN(L140)-LEN(SUBSTITUTE(L140," ",""))),"-","")))</f>
        <v>-1000</v>
      </c>
      <c r="O140" t="str">
        <f>IF(OR(MID(Table1[[#This Row],[Column1]],2,1)="/",MID(Table1[[#This Row],[Column1]],3,1)="/"),SUBSTITUTE(SUBSTITUTE(L140,M140,""),_xlfn.TEXTAFTER(L140," ",LEN(L140)-LEN(SUBSTITUTE(L140," ",""))),""))</f>
        <v xml:space="preserve"> Tr to Shelia and Terry  Transfer from Terrys Trucking </v>
      </c>
      <c r="P140" t="s">
        <v>488</v>
      </c>
    </row>
    <row r="141" spans="1:16" x14ac:dyDescent="0.2">
      <c r="A141" t="s">
        <v>129</v>
      </c>
      <c r="B141" t="str">
        <f t="shared" si="4"/>
        <v/>
      </c>
      <c r="E141" t="s">
        <v>193</v>
      </c>
      <c r="L141" t="s">
        <v>319</v>
      </c>
      <c r="M141" t="str">
        <f>IF(OR(MID(Table1[[#This Row],[Column1]],2,1)="/",MID(Table1[[#This Row],[Column1]],3,1)="/"),_xlfn.TEXTBEFORE(Table1[[#This Row],[Column1]]," ",1),"")</f>
        <v>8/11</v>
      </c>
      <c r="N141" s="1">
        <f>IF(OR(MID(Table1[[#This Row],[Column1]],2,1)="/",MID(Table1[[#This Row],[Column1]],3,1)="/"),VALUE("-"&amp;SUBSTITUTE(_xlfn.TEXTAFTER(L141," ",LEN(L141)-LEN(SUBSTITUTE(L141," ",""))),"-","")))</f>
        <v>-91.3</v>
      </c>
      <c r="O141" t="str">
        <f>IF(OR(MID(Table1[[#This Row],[Column1]],2,1)="/",MID(Table1[[#This Row],[Column1]],3,1)="/"),SUBSTITUTE(SUBSTITUTE(L141,M141,""),_xlfn.TEXTAFTER(L141," ",LEN(L141)-LEN(SUBSTITUTE(L141," ",""))),""))</f>
        <v xml:space="preserve"> DB BB OF GLENDALE #88  DBT CRD 1721 08/10/23 DSOBHL0K </v>
      </c>
      <c r="P141" t="s">
        <v>483</v>
      </c>
    </row>
    <row r="142" spans="1:16" x14ac:dyDescent="0.2">
      <c r="A142" t="s">
        <v>46</v>
      </c>
      <c r="B142" t="str">
        <f t="shared" si="4"/>
        <v/>
      </c>
      <c r="E142" t="s">
        <v>193</v>
      </c>
      <c r="L142" t="s">
        <v>320</v>
      </c>
      <c r="M142" t="str">
        <f>IF(OR(MID(Table1[[#This Row],[Column1]],2,1)="/",MID(Table1[[#This Row],[Column1]],3,1)="/"),_xlfn.TEXTBEFORE(Table1[[#This Row],[Column1]]," ",1),"")</f>
        <v>8/11</v>
      </c>
      <c r="N142" s="1">
        <f>IF(OR(MID(Table1[[#This Row],[Column1]],2,1)="/",MID(Table1[[#This Row],[Column1]],3,1)="/"),VALUE("-"&amp;SUBSTITUTE(_xlfn.TEXTAFTER(L142," ",LEN(L142)-LEN(SUBSTITUTE(L142," ",""))),"-","")))</f>
        <v>-1153.07</v>
      </c>
      <c r="O142" t="str">
        <f>IF(OR(MID(Table1[[#This Row],[Column1]],2,1)="/",MID(Table1[[#This Row],[Column1]],3,1)="/"),SUBSTITUTE(SUBSTITUTE(L142,M142,""),_xlfn.TEXTAFTER(L142," ",LEN(L142)-LEN(SUBSTITUTE(L142," ",""))),""))</f>
        <v xml:space="preserve"> EF CCD TERRY FORD  EFSLLC Wex Inc </v>
      </c>
      <c r="P142" t="s">
        <v>482</v>
      </c>
    </row>
    <row r="143" spans="1:16" x14ac:dyDescent="0.2">
      <c r="A143" t="s">
        <v>293</v>
      </c>
      <c r="B143" t="str">
        <f t="shared" si="4"/>
        <v>9/25 PO SHELL SERVICE S 9/25 POS DEB 2040 09/22/23 58575159 72.36-</v>
      </c>
      <c r="E143" t="s">
        <v>193</v>
      </c>
      <c r="L143" t="s">
        <v>321</v>
      </c>
      <c r="M143" t="str">
        <f>IF(OR(MID(Table1[[#This Row],[Column1]],2,1)="/",MID(Table1[[#This Row],[Column1]],3,1)="/"),_xlfn.TEXTBEFORE(Table1[[#This Row],[Column1]]," ",1),"")</f>
        <v>8/11</v>
      </c>
      <c r="N143" s="1">
        <f>IF(OR(MID(Table1[[#This Row],[Column1]],2,1)="/",MID(Table1[[#This Row],[Column1]],3,1)="/"),VALUE("-"&amp;SUBSTITUTE(_xlfn.TEXTAFTER(L143," ",LEN(L143)-LEN(SUBSTITUTE(L143," ",""))),"-","")))</f>
        <v>-1000</v>
      </c>
      <c r="O143" t="str">
        <f>IF(OR(MID(Table1[[#This Row],[Column1]],2,1)="/",MID(Table1[[#This Row],[Column1]],3,1)="/"),SUBSTITUTE(SUBSTITUTE(L143,M143,""),_xlfn.TEXTAFTER(L143," ",LEN(L143)-LEN(SUBSTITUTE(L143," ",""))),""))</f>
        <v xml:space="preserve"> Tr to Shelia and Terry  Transfer from Terrys Trucking </v>
      </c>
      <c r="P143" t="s">
        <v>488</v>
      </c>
    </row>
    <row r="144" spans="1:16" x14ac:dyDescent="0.2">
      <c r="A144" t="s">
        <v>294</v>
      </c>
      <c r="B144" t="str">
        <f t="shared" si="4"/>
        <v/>
      </c>
      <c r="E144" t="s">
        <v>193</v>
      </c>
      <c r="L144" t="s">
        <v>324</v>
      </c>
      <c r="M144" t="str">
        <f>IF(OR(MID(Table1[[#This Row],[Column1]],2,1)="/",MID(Table1[[#This Row],[Column1]],3,1)="/"),_xlfn.TEXTBEFORE(Table1[[#This Row],[Column1]]," ",1),"")</f>
        <v>8/15</v>
      </c>
      <c r="N144" s="1">
        <f>IF(OR(MID(Table1[[#This Row],[Column1]],2,1)="/",MID(Table1[[#This Row],[Column1]],3,1)="/"),VALUE("-"&amp;SUBSTITUTE(_xlfn.TEXTAFTER(L144," ",LEN(L144)-LEN(SUBSTITUTE(L144," ",""))),"-","")))</f>
        <v>-68.739999999999995</v>
      </c>
      <c r="O144" t="str">
        <f>IF(OR(MID(Table1[[#This Row],[Column1]],2,1)="/",MID(Table1[[#This Row],[Column1]],3,1)="/"),SUBSTITUTE(SUBSTITUTE(L144,M144,""),_xlfn.TEXTAFTER(L144," ",LEN(L144)-LEN(SUBSTITUTE(L144," ",""))),""))</f>
        <v xml:space="preserve"> IN PPD  INS. DRAFT AMERICAN-AMICABL </v>
      </c>
      <c r="P144" t="s">
        <v>484</v>
      </c>
    </row>
    <row r="145" spans="1:16" x14ac:dyDescent="0.2">
      <c r="A145" t="s">
        <v>294</v>
      </c>
      <c r="B145" t="str">
        <f t="shared" si="4"/>
        <v/>
      </c>
      <c r="E145" t="s">
        <v>193</v>
      </c>
      <c r="L145" t="s">
        <v>325</v>
      </c>
      <c r="M145" t="str">
        <f>IF(OR(MID(Table1[[#This Row],[Column1]],2,1)="/",MID(Table1[[#This Row],[Column1]],3,1)="/"),_xlfn.TEXTBEFORE(Table1[[#This Row],[Column1]]," ",1),"")</f>
        <v>8/15</v>
      </c>
      <c r="N145" s="1">
        <f>IF(OR(MID(Table1[[#This Row],[Column1]],2,1)="/",MID(Table1[[#This Row],[Column1]],3,1)="/"),VALUE("-"&amp;SUBSTITUTE(_xlfn.TEXTAFTER(L145," ",LEN(L145)-LEN(SUBSTITUTE(L145," ",""))),"-","")))</f>
        <v>-568.51</v>
      </c>
      <c r="O145" t="str">
        <f>IF(OR(MID(Table1[[#This Row],[Column1]],2,1)="/",MID(Table1[[#This Row],[Column1]],3,1)="/"),SUBSTITUTE(SUBSTITUTE(L145,M145,""),_xlfn.TEXTAFTER(L145," ",LEN(L145)-LEN(SUBSTITUTE(L145," ",""))),""))</f>
        <v xml:space="preserve"> MO WEB  MOBILE PMT CAPITAL ONE </v>
      </c>
    </row>
    <row r="146" spans="1:16" x14ac:dyDescent="0.2">
      <c r="A146" t="s">
        <v>46</v>
      </c>
      <c r="B146" t="str">
        <f t="shared" si="4"/>
        <v/>
      </c>
      <c r="E146" t="s">
        <v>193</v>
      </c>
      <c r="L146" t="s">
        <v>322</v>
      </c>
      <c r="M146" t="str">
        <f>IF(OR(MID(Table1[[#This Row],[Column1]],2,1)="/",MID(Table1[[#This Row],[Column1]],3,1)="/"),_xlfn.TEXTBEFORE(Table1[[#This Row],[Column1]]," ",1),"")</f>
        <v>8/15</v>
      </c>
      <c r="N146" s="1">
        <f>IF(OR(MID(Table1[[#This Row],[Column1]],2,1)="/",MID(Table1[[#This Row],[Column1]],3,1)="/"),VALUE("-"&amp;SUBSTITUTE(_xlfn.TEXTAFTER(L146," ",LEN(L146)-LEN(SUBSTITUTE(L146," ",""))),"-","")))</f>
        <v>-23.3</v>
      </c>
      <c r="O146" t="str">
        <f>IF(OR(MID(Table1[[#This Row],[Column1]],2,1)="/",MID(Table1[[#This Row],[Column1]],3,1)="/"),SUBSTITUTE(SUBSTITUTE(L146,M146,""),_xlfn.TEXTAFTER(L146," ",LEN(L146)-LEN(SUBSTITUTE(L146," ",""))),""))</f>
        <v xml:space="preserve"> PO TRACTOR-SUPPLY-CO #0248  POS DEB 1142 0/23 00918626 </v>
      </c>
      <c r="P146" t="s">
        <v>480</v>
      </c>
    </row>
    <row r="147" spans="1:16" x14ac:dyDescent="0.2">
      <c r="A147" t="s">
        <v>295</v>
      </c>
      <c r="B147" t="str">
        <f t="shared" si="4"/>
        <v>9/25 80 CCD TERRY FORD 9/25 8007737277 PREPASS 17.65-</v>
      </c>
      <c r="E147" t="s">
        <v>193</v>
      </c>
      <c r="L147" t="s">
        <v>323</v>
      </c>
      <c r="M147" t="str">
        <f>IF(OR(MID(Table1[[#This Row],[Column1]],2,1)="/",MID(Table1[[#This Row],[Column1]],3,1)="/"),_xlfn.TEXTBEFORE(Table1[[#This Row],[Column1]]," ",1),"")</f>
        <v>8/15</v>
      </c>
      <c r="N147" s="1">
        <f>IF(OR(MID(Table1[[#This Row],[Column1]],2,1)="/",MID(Table1[[#This Row],[Column1]],3,1)="/"),VALUE("-"&amp;SUBSTITUTE(_xlfn.TEXTAFTER(L147," ",LEN(L147)-LEN(SUBSTITUTE(L147," ",""))),"-","")))</f>
        <v>-106</v>
      </c>
      <c r="O147" t="str">
        <f>IF(OR(MID(Table1[[#This Row],[Column1]],2,1)="/",MID(Table1[[#This Row],[Column1]],3,1)="/"),SUBSTITUTE(SUBSTITUTE(L147,M147,""),_xlfn.TEXTAFTER(L147," ",LEN(L147)-LEN(SUBSTITUTE(L147," ",""))),""))</f>
        <v xml:space="preserve"> PO Wal-Mart Super Center  POS DEB 1126 0/23 48835763 </v>
      </c>
    </row>
    <row r="148" spans="1:16" x14ac:dyDescent="0.2">
      <c r="A148" t="s">
        <v>8</v>
      </c>
      <c r="B148" t="str">
        <f t="shared" si="4"/>
        <v/>
      </c>
      <c r="E148" t="s">
        <v>193</v>
      </c>
      <c r="L148" t="s">
        <v>326</v>
      </c>
      <c r="M148" t="str">
        <f>IF(OR(MID(Table1[[#This Row],[Column1]],2,1)="/",MID(Table1[[#This Row],[Column1]],3,1)="/"),_xlfn.TEXTBEFORE(Table1[[#This Row],[Column1]]," ",1),"")</f>
        <v>8/18</v>
      </c>
      <c r="N148" s="1">
        <f>IF(OR(MID(Table1[[#This Row],[Column1]],2,1)="/",MID(Table1[[#This Row],[Column1]],3,1)="/"),VALUE("-"&amp;SUBSTITUTE(_xlfn.TEXTAFTER(L148," ",LEN(L148)-LEN(SUBSTITUTE(L148," ",""))),"-","")))</f>
        <v>-698.35</v>
      </c>
      <c r="O148" t="str">
        <f>IF(OR(MID(Table1[[#This Row],[Column1]],2,1)="/",MID(Table1[[#This Row],[Column1]],3,1)="/"),SUBSTITUTE(SUBSTITUTE(L148,M148,""),_xlfn.TEXTAFTER(L148," ",LEN(L148)-LEN(SUBSTITUTE(L148," ",""))),""))</f>
        <v xml:space="preserve"> EF CCD TERRY FORD  EFSLLC Wex Inc </v>
      </c>
      <c r="P148" t="s">
        <v>482</v>
      </c>
    </row>
    <row r="149" spans="1:16" x14ac:dyDescent="0.2">
      <c r="A149" t="s">
        <v>296</v>
      </c>
      <c r="B149" t="str">
        <f t="shared" si="4"/>
        <v>9/29 EF CCD TERRY FORD 9/29 EFSLLC Wex Inc 1,287.79-</v>
      </c>
      <c r="E149" t="s">
        <v>193</v>
      </c>
      <c r="L149" t="s">
        <v>327</v>
      </c>
      <c r="M149" t="str">
        <f>IF(OR(MID(Table1[[#This Row],[Column1]],2,1)="/",MID(Table1[[#This Row],[Column1]],3,1)="/"),_xlfn.TEXTBEFORE(Table1[[#This Row],[Column1]]," ",1),"")</f>
        <v>8/18</v>
      </c>
      <c r="N149" s="1">
        <f>IF(OR(MID(Table1[[#This Row],[Column1]],2,1)="/",MID(Table1[[#This Row],[Column1]],3,1)="/"),VALUE("-"&amp;SUBSTITUTE(_xlfn.TEXTAFTER(L149," ",LEN(L149)-LEN(SUBSTITUTE(L149," ",""))),"-","")))</f>
        <v>-1000</v>
      </c>
      <c r="O149" t="str">
        <f>IF(OR(MID(Table1[[#This Row],[Column1]],2,1)="/",MID(Table1[[#This Row],[Column1]],3,1)="/"),SUBSTITUTE(SUBSTITUTE(L149,M149,""),_xlfn.TEXTAFTER(L149," ",LEN(L149)-LEN(SUBSTITUTE(L149," ",""))),""))</f>
        <v xml:space="preserve"> Tr to Shelia and Terry  Transfer from Terrys Trucking </v>
      </c>
      <c r="P149" t="s">
        <v>488</v>
      </c>
    </row>
    <row r="150" spans="1:16" x14ac:dyDescent="0.2">
      <c r="A150" t="s">
        <v>8</v>
      </c>
      <c r="B150" t="str">
        <f t="shared" si="4"/>
        <v/>
      </c>
      <c r="E150" t="s">
        <v>193</v>
      </c>
      <c r="L150" t="s">
        <v>330</v>
      </c>
      <c r="M150" t="str">
        <f>IF(OR(MID(Table1[[#This Row],[Column1]],2,1)="/",MID(Table1[[#This Row],[Column1]],3,1)="/"),_xlfn.TEXTBEFORE(Table1[[#This Row],[Column1]]," ",1),"")</f>
        <v>8/21</v>
      </c>
      <c r="N150" s="1">
        <f>IF(OR(MID(Table1[[#This Row],[Column1]],2,1)="/",MID(Table1[[#This Row],[Column1]],3,1)="/"),VALUE("-"&amp;SUBSTITUTE(_xlfn.TEXTAFTER(L150," ",LEN(L150)-LEN(SUBSTITUTE(L150," ",""))),"-","")))</f>
        <v>-150</v>
      </c>
      <c r="O150" t="str">
        <f>IF(OR(MID(Table1[[#This Row],[Column1]],2,1)="/",MID(Table1[[#This Row],[Column1]],3,1)="/"),SUBSTITUTE(SUBSTITUTE(L150,M150,""),_xlfn.TEXTAFTER(L150," ",LEN(L150)-LEN(SUBSTITUTE(L150," ",""))),""))</f>
        <v xml:space="preserve"> AT Edmonton State Bank  ATM W/D 1149 08/19/23 00008328 </v>
      </c>
    </row>
    <row r="151" spans="1:16" x14ac:dyDescent="0.2">
      <c r="A151" t="s">
        <v>297</v>
      </c>
      <c r="B151" t="str">
        <f t="shared" si="4"/>
        <v>9/29 Tr to Shelia and Terry 9/29 Transfer from Terrys Trucking 1,000.00-</v>
      </c>
      <c r="E151" t="s">
        <v>193</v>
      </c>
      <c r="L151" t="s">
        <v>331</v>
      </c>
      <c r="M151" t="str">
        <f>IF(OR(MID(Table1[[#This Row],[Column1]],2,1)="/",MID(Table1[[#This Row],[Column1]],3,1)="/"),_xlfn.TEXTBEFORE(Table1[[#This Row],[Column1]]," ",1),"")</f>
        <v>8/21</v>
      </c>
      <c r="N151" s="1">
        <f>IF(OR(MID(Table1[[#This Row],[Column1]],2,1)="/",MID(Table1[[#This Row],[Column1]],3,1)="/"),VALUE("-"&amp;SUBSTITUTE(_xlfn.TEXTAFTER(L151," ",LEN(L151)-LEN(SUBSTITUTE(L151," ",""))),"-","")))</f>
        <v>-18</v>
      </c>
      <c r="O151" t="str">
        <f>IF(OR(MID(Table1[[#This Row],[Column1]],2,1)="/",MID(Table1[[#This Row],[Column1]],3,1)="/"),SUBSTITUTE(SUBSTITUTE(L151,M151,""),_xlfn.TEXTAFTER(L151," ",LEN(L151)-LEN(SUBSTITUTE(L151," ",""))),""))</f>
        <v xml:space="preserve"> PO ELY DRUGS MEDICA  POS DEB 1122 08/19/23 00028215 </v>
      </c>
      <c r="P151" t="s">
        <v>490</v>
      </c>
    </row>
    <row r="152" spans="1:16" x14ac:dyDescent="0.2">
      <c r="A152" t="s">
        <v>4</v>
      </c>
      <c r="B152" t="str">
        <f t="shared" si="4"/>
        <v/>
      </c>
      <c r="E152" t="s">
        <v>193</v>
      </c>
      <c r="L152" t="s">
        <v>328</v>
      </c>
      <c r="M152" t="str">
        <f>IF(OR(MID(Table1[[#This Row],[Column1]],2,1)="/",MID(Table1[[#This Row],[Column1]],3,1)="/"),_xlfn.TEXTBEFORE(Table1[[#This Row],[Column1]]," ",1),"")</f>
        <v>8/21</v>
      </c>
      <c r="N152" s="1">
        <f>IF(OR(MID(Table1[[#This Row],[Column1]],2,1)="/",MID(Table1[[#This Row],[Column1]],3,1)="/"),VALUE("-"&amp;SUBSTITUTE(_xlfn.TEXTAFTER(L152," ",LEN(L152)-LEN(SUBSTITUTE(L152," ",""))),"-","")))</f>
        <v>-229.27</v>
      </c>
      <c r="O152" t="str">
        <f>IF(OR(MID(Table1[[#This Row],[Column1]],2,1)="/",MID(Table1[[#This Row],[Column1]],3,1)="/"),SUBSTITUTE(SUBSTITUTE(L152,M152,""),_xlfn.TEXTAFTER(L152," ",LEN(L152)-LEN(SUBSTITUTE(L152," ",""))),""))</f>
        <v xml:space="preserve"> Tr to Ford F150  Transfer from Terrys Trucking </v>
      </c>
      <c r="P152" t="s">
        <v>488</v>
      </c>
    </row>
    <row r="153" spans="1:16" x14ac:dyDescent="0.2">
      <c r="A153" t="s">
        <v>298</v>
      </c>
      <c r="B153" t="str">
        <f t="shared" si="4"/>
        <v>10/02 P DOLLAR GE DG 12616124 10/02 POS DEB 1808 09/29/23 18054704 12.13-</v>
      </c>
      <c r="E153" t="s">
        <v>193</v>
      </c>
      <c r="L153" t="s">
        <v>329</v>
      </c>
      <c r="M153" t="str">
        <f>IF(OR(MID(Table1[[#This Row],[Column1]],2,1)="/",MID(Table1[[#This Row],[Column1]],3,1)="/"),_xlfn.TEXTBEFORE(Table1[[#This Row],[Column1]]," ",1),"")</f>
        <v>8/21</v>
      </c>
      <c r="N153" s="1">
        <f>IF(OR(MID(Table1[[#This Row],[Column1]],2,1)="/",MID(Table1[[#This Row],[Column1]],3,1)="/"),VALUE("-"&amp;SUBSTITUTE(_xlfn.TEXTAFTER(L153," ",LEN(L153)-LEN(SUBSTITUTE(L153," ",""))),"-","")))</f>
        <v>-274.31</v>
      </c>
      <c r="O153" t="str">
        <f>IF(OR(MID(Table1[[#This Row],[Column1]],2,1)="/",MID(Table1[[#This Row],[Column1]],3,1)="/"),SUBSTITUTE(SUBSTITUTE(L153,M153,""),_xlfn.TEXTAFTER(L153," ",LEN(L153)-LEN(SUBSTITUTE(L153," ",""))),""))</f>
        <v xml:space="preserve"> Tr to international Truck  Transfer from Terrys Trucking </v>
      </c>
      <c r="P153" t="s">
        <v>492</v>
      </c>
    </row>
    <row r="154" spans="1:16" x14ac:dyDescent="0.2">
      <c r="A154" t="s">
        <v>128</v>
      </c>
      <c r="B154" t="str">
        <f t="shared" si="4"/>
        <v/>
      </c>
      <c r="E154" t="s">
        <v>193</v>
      </c>
      <c r="L154" t="s">
        <v>332</v>
      </c>
      <c r="M154" t="str">
        <f>IF(OR(MID(Table1[[#This Row],[Column1]],2,1)="/",MID(Table1[[#This Row],[Column1]],3,1)="/"),_xlfn.TEXTBEFORE(Table1[[#This Row],[Column1]]," ",1),"")</f>
        <v>8/22</v>
      </c>
      <c r="N154" s="1">
        <f>IF(OR(MID(Table1[[#This Row],[Column1]],2,1)="/",MID(Table1[[#This Row],[Column1]],3,1)="/"),VALUE("-"&amp;SUBSTITUTE(_xlfn.TEXTAFTER(L154," ",LEN(L154)-LEN(SUBSTITUTE(L154," ",""))),"-","")))</f>
        <v>-17.649999999999999</v>
      </c>
      <c r="O154" t="str">
        <f>IF(OR(MID(Table1[[#This Row],[Column1]],2,1)="/",MID(Table1[[#This Row],[Column1]],3,1)="/"),SUBSTITUTE(SUBSTITUTE(L154,M154,""),_xlfn.TEXTAFTER(L154," ",LEN(L154)-LEN(SUBSTITUTE(L154," ",""))),""))</f>
        <v xml:space="preserve"> 80 CCD TERRY FORD  8007737277 PREPASS </v>
      </c>
      <c r="P154" t="s">
        <v>491</v>
      </c>
    </row>
    <row r="155" spans="1:16" x14ac:dyDescent="0.2">
      <c r="A155" t="s">
        <v>129</v>
      </c>
      <c r="B155" t="str">
        <f t="shared" si="4"/>
        <v/>
      </c>
      <c r="E155" t="s">
        <v>193</v>
      </c>
      <c r="L155" t="s">
        <v>335</v>
      </c>
      <c r="M155" t="str">
        <f>IF(OR(MID(Table1[[#This Row],[Column1]],2,1)="/",MID(Table1[[#This Row],[Column1]],3,1)="/"),_xlfn.TEXTBEFORE(Table1[[#This Row],[Column1]]," ",1),"")</f>
        <v>8/25</v>
      </c>
      <c r="N155" s="1">
        <f>IF(OR(MID(Table1[[#This Row],[Column1]],2,1)="/",MID(Table1[[#This Row],[Column1]],3,1)="/"),VALUE("-"&amp;SUBSTITUTE(_xlfn.TEXTAFTER(L155," ",LEN(L155)-LEN(SUBSTITUTE(L155," ",""))),"-","")))</f>
        <v>-23.64</v>
      </c>
      <c r="O155" t="str">
        <f>IF(OR(MID(Table1[[#This Row],[Column1]],2,1)="/",MID(Table1[[#This Row],[Column1]],3,1)="/"),SUBSTITUTE(SUBSTITUTE(L155,M155,""),_xlfn.TEXTAFTER(L155," ",LEN(L155)-LEN(SUBSTITUTE(L155," ",""))),""))</f>
        <v xml:space="preserve"> DB EFORM2290.COM  DBT CRD 1449 08/24/23 DSAHGGHG </v>
      </c>
    </row>
    <row r="156" spans="1:16" x14ac:dyDescent="0.2">
      <c r="A156" t="s">
        <v>46</v>
      </c>
      <c r="B156" t="str">
        <f t="shared" si="4"/>
        <v/>
      </c>
      <c r="E156" t="s">
        <v>193</v>
      </c>
      <c r="L156" t="s">
        <v>336</v>
      </c>
      <c r="M156" t="str">
        <f>IF(OR(MID(Table1[[#This Row],[Column1]],2,1)="/",MID(Table1[[#This Row],[Column1]],3,1)="/"),_xlfn.TEXTBEFORE(Table1[[#This Row],[Column1]]," ",1),"")</f>
        <v>8/25</v>
      </c>
      <c r="N156" s="1">
        <f>IF(OR(MID(Table1[[#This Row],[Column1]],2,1)="/",MID(Table1[[#This Row],[Column1]],3,1)="/"),VALUE("-"&amp;SUBSTITUTE(_xlfn.TEXTAFTER(L156," ",LEN(L156)-LEN(SUBSTITUTE(L156," ",""))),"-","")))</f>
        <v>-614.24</v>
      </c>
      <c r="O156" t="str">
        <f>IF(OR(MID(Table1[[#This Row],[Column1]],2,1)="/",MID(Table1[[#This Row],[Column1]],3,1)="/"),SUBSTITUTE(SUBSTITUTE(L156,M156,""),_xlfn.TEXTAFTER(L156," ",LEN(L156)-LEN(SUBSTITUTE(L156," ",""))),""))</f>
        <v xml:space="preserve"> EF CCD TERRY FORD  EFSLLC Wex Inc </v>
      </c>
      <c r="P156" t="s">
        <v>482</v>
      </c>
    </row>
    <row r="157" spans="1:16" x14ac:dyDescent="0.2">
      <c r="A157" t="s">
        <v>299</v>
      </c>
      <c r="B157" t="str">
        <f t="shared" si="4"/>
        <v>10/02 M WEB 10/02 MOBILE PMT CAPITAL ONE 300.00-</v>
      </c>
      <c r="E157" t="s">
        <v>193</v>
      </c>
      <c r="L157" t="s">
        <v>333</v>
      </c>
      <c r="M157" t="str">
        <f>IF(OR(MID(Table1[[#This Row],[Column1]],2,1)="/",MID(Table1[[#This Row],[Column1]],3,1)="/"),_xlfn.TEXTBEFORE(Table1[[#This Row],[Column1]]," ",1),"")</f>
        <v>8/25</v>
      </c>
      <c r="N157" s="1">
        <f>IF(OR(MID(Table1[[#This Row],[Column1]],2,1)="/",MID(Table1[[#This Row],[Column1]],3,1)="/"),VALUE("-"&amp;SUBSTITUTE(_xlfn.TEXTAFTER(L157," ",LEN(L157)-LEN(SUBSTITUTE(L157," ",""))),"-","")))</f>
        <v>-2.5</v>
      </c>
      <c r="O157" t="str">
        <f>IF(OR(MID(Table1[[#This Row],[Column1]],2,1)="/",MID(Table1[[#This Row],[Column1]],3,1)="/"),SUBSTITUTE(SUBSTITUTE(L157,M157,""),_xlfn.TEXTAFTER(L157," ",LEN(L157)-LEN(SUBSTITUTE(L157," ",""))),""))</f>
        <v xml:space="preserve"> PO SERVICE FEE  POS DEB 1121 0/23 00236191 </v>
      </c>
      <c r="P157" t="s">
        <v>494</v>
      </c>
    </row>
    <row r="158" spans="1:16" x14ac:dyDescent="0.2">
      <c r="A158" t="s">
        <v>57</v>
      </c>
      <c r="B158" t="str">
        <f t="shared" si="4"/>
        <v/>
      </c>
      <c r="E158" t="s">
        <v>193</v>
      </c>
      <c r="L158" t="s">
        <v>334</v>
      </c>
      <c r="M158" t="str">
        <f>IF(OR(MID(Table1[[#This Row],[Column1]],2,1)="/",MID(Table1[[#This Row],[Column1]],3,1)="/"),_xlfn.TEXTBEFORE(Table1[[#This Row],[Column1]]," ",1),"")</f>
        <v>8/25</v>
      </c>
      <c r="N158" s="1">
        <f>IF(OR(MID(Table1[[#This Row],[Column1]],2,1)="/",MID(Table1[[#This Row],[Column1]],3,1)="/"),VALUE("-"&amp;SUBSTITUTE(_xlfn.TEXTAFTER(L158," ",LEN(L158)-LEN(SUBSTITUTE(L158," ",""))),"-","")))</f>
        <v>-550</v>
      </c>
      <c r="O158" t="str">
        <f>IF(OR(MID(Table1[[#This Row],[Column1]],2,1)="/",MID(Table1[[#This Row],[Column1]],3,1)="/"),SUBSTITUTE(SUBSTITUTE(L158,M158,""),_xlfn.TEXTAFTER(L158," ",LEN(L158)-LEN(SUBSTITUTE(L158," ",""))),""))</f>
        <v xml:space="preserve"> PO US TREAS TAX PYMT  POS DEB 1121 0/23 00236013 </v>
      </c>
      <c r="P158" t="s">
        <v>485</v>
      </c>
    </row>
    <row r="159" spans="1:16" x14ac:dyDescent="0.2">
      <c r="A159" t="s">
        <v>300</v>
      </c>
      <c r="B159" t="str">
        <f t="shared" si="4"/>
        <v/>
      </c>
      <c r="E159" t="s">
        <v>193</v>
      </c>
      <c r="L159" t="s">
        <v>337</v>
      </c>
      <c r="M159" t="str">
        <f>IF(OR(MID(Table1[[#This Row],[Column1]],2,1)="/",MID(Table1[[#This Row],[Column1]],3,1)="/"),_xlfn.TEXTBEFORE(Table1[[#This Row],[Column1]]," ",1),"")</f>
        <v>8/25</v>
      </c>
      <c r="N159" s="1">
        <f>IF(OR(MID(Table1[[#This Row],[Column1]],2,1)="/",MID(Table1[[#This Row],[Column1]],3,1)="/"),VALUE("-"&amp;SUBSTITUTE(_xlfn.TEXTAFTER(L159," ",LEN(L159)-LEN(SUBSTITUTE(L159," ",""))),"-","")))</f>
        <v>-1000</v>
      </c>
      <c r="O159" t="str">
        <f>IF(OR(MID(Table1[[#This Row],[Column1]],2,1)="/",MID(Table1[[#This Row],[Column1]],3,1)="/"),SUBSTITUTE(SUBSTITUTE(L159,M159,""),_xlfn.TEXTAFTER(L159," ",LEN(L159)-LEN(SUBSTITUTE(L159," ",""))),""))</f>
        <v xml:space="preserve"> Tr to Shelia and Terry  Transfer from Terrys Trucking </v>
      </c>
      <c r="P159" t="s">
        <v>488</v>
      </c>
    </row>
    <row r="160" spans="1:16" x14ac:dyDescent="0.2">
      <c r="A160" t="s">
        <v>301</v>
      </c>
      <c r="B160" t="str">
        <f t="shared" si="4"/>
        <v>10/02 K CCD TERRY FORD 10/02 KYTCMotorC KY.Gov 1,560.33-</v>
      </c>
      <c r="E160" t="s">
        <v>193</v>
      </c>
      <c r="L160" t="s">
        <v>341</v>
      </c>
      <c r="M160" t="str">
        <f>IF(OR(MID(Table1[[#This Row],[Column1]],2,1)="/",MID(Table1[[#This Row],[Column1]],3,1)="/"),_xlfn.TEXTBEFORE(Table1[[#This Row],[Column1]]," ",1),"")</f>
        <v>8/28</v>
      </c>
      <c r="N160" s="1">
        <f>IF(OR(MID(Table1[[#This Row],[Column1]],2,1)="/",MID(Table1[[#This Row],[Column1]],3,1)="/"),VALUE("-"&amp;SUBSTITUTE(_xlfn.TEXTAFTER(L160," ",LEN(L160)-LEN(SUBSTITUTE(L160," ",""))),"-","")))</f>
        <v>-47.74</v>
      </c>
      <c r="O160" t="str">
        <f>IF(OR(MID(Table1[[#This Row],[Column1]],2,1)="/",MID(Table1[[#This Row],[Column1]],3,1)="/"),SUBSTITUTE(SUBSTITUTE(L160,M160,""),_xlfn.TEXTAFTER(L160," ",LEN(L160)-LEN(SUBSTITUTE(L160," ",""))),""))</f>
        <v xml:space="preserve"> DB EFORM2290.COM  DBT CRD 0641 08/25/23 DSACF4S7 </v>
      </c>
    </row>
    <row r="161" spans="1:16" x14ac:dyDescent="0.2">
      <c r="A161" t="s">
        <v>8</v>
      </c>
      <c r="B161" t="str">
        <f t="shared" si="4"/>
        <v/>
      </c>
      <c r="E161" t="s">
        <v>193</v>
      </c>
      <c r="L161" t="s">
        <v>340</v>
      </c>
      <c r="M161" t="str">
        <f>IF(OR(MID(Table1[[#This Row],[Column1]],2,1)="/",MID(Table1[[#This Row],[Column1]],3,1)="/"),_xlfn.TEXTBEFORE(Table1[[#This Row],[Column1]]," ",1),"")</f>
        <v>8/28</v>
      </c>
      <c r="N161" s="1">
        <f>IF(OR(MID(Table1[[#This Row],[Column1]],2,1)="/",MID(Table1[[#This Row],[Column1]],3,1)="/"),VALUE("-"&amp;SUBSTITUTE(_xlfn.TEXTAFTER(L161," ",LEN(L161)-LEN(SUBSTITUTE(L161," ",""))),"-","")))</f>
        <v>-51.3</v>
      </c>
      <c r="O161" t="str">
        <f>IF(OR(MID(Table1[[#This Row],[Column1]],2,1)="/",MID(Table1[[#This Row],[Column1]],3,1)="/"),SUBSTITUTE(SUBSTITUTE(L161,M161,""),_xlfn.TEXTAFTER(L161," ",LEN(L161)-LEN(SUBSTITUTE(L161," ",""))),""))</f>
        <v xml:space="preserve"> PO DOLLAR GE DG 134542069  POS DEB 0950 08/26/23 09519885 </v>
      </c>
    </row>
    <row r="162" spans="1:16" x14ac:dyDescent="0.2">
      <c r="A162" t="s">
        <v>302</v>
      </c>
      <c r="B162" t="str">
        <f t="shared" si="4"/>
        <v>10/03 A BP FOOD MART-LI03889 10/03 ATM W/D 2002 10/02/23 00008561 83.00-</v>
      </c>
      <c r="E162" t="s">
        <v>193</v>
      </c>
      <c r="L162" t="s">
        <v>338</v>
      </c>
      <c r="M162" t="str">
        <f>IF(OR(MID(Table1[[#This Row],[Column1]],2,1)="/",MID(Table1[[#This Row],[Column1]],3,1)="/"),_xlfn.TEXTBEFORE(Table1[[#This Row],[Column1]]," ",1),"")</f>
        <v>8/28</v>
      </c>
      <c r="N162" s="1">
        <f>IF(OR(MID(Table1[[#This Row],[Column1]],2,1)="/",MID(Table1[[#This Row],[Column1]],3,1)="/"),VALUE("-"&amp;SUBSTITUTE(_xlfn.TEXTAFTER(L162," ",LEN(L162)-LEN(SUBSTITUTE(L162," ",""))),"-","")))</f>
        <v>-13.78</v>
      </c>
      <c r="O162" t="str">
        <f>IF(OR(MID(Table1[[#This Row],[Column1]],2,1)="/",MID(Table1[[#This Row],[Column1]],3,1)="/"),SUBSTITUTE(SUBSTITUTE(L162,M162,""),_xlfn.TEXTAFTER(L162," ",LEN(L162)-LEN(SUBSTITUTE(L162," ",""))),""))</f>
        <v xml:space="preserve"> PO DOLLAR-GE DG 02735704  POS DEB 1356 08/26/23 13551801 </v>
      </c>
    </row>
    <row r="163" spans="1:16" x14ac:dyDescent="0.2">
      <c r="A163" t="s">
        <v>303</v>
      </c>
      <c r="B163" t="str">
        <f t="shared" si="4"/>
        <v/>
      </c>
      <c r="E163" t="s">
        <v>193</v>
      </c>
      <c r="L163" t="s">
        <v>339</v>
      </c>
      <c r="M163" t="str">
        <f>IF(OR(MID(Table1[[#This Row],[Column1]],2,1)="/",MID(Table1[[#This Row],[Column1]],3,1)="/"),_xlfn.TEXTBEFORE(Table1[[#This Row],[Column1]]," ",1),"")</f>
        <v>8/28</v>
      </c>
      <c r="N163" s="1">
        <f>IF(OR(MID(Table1[[#This Row],[Column1]],2,1)="/",MID(Table1[[#This Row],[Column1]],3,1)="/"),VALUE("-"&amp;SUBSTITUTE(_xlfn.TEXTAFTER(L163," ",LEN(L163)-LEN(SUBSTITUTE(L163," ",""))),"-","")))</f>
        <v>-34.659999999999997</v>
      </c>
      <c r="O163" t="str">
        <f>IF(OR(MID(Table1[[#This Row],[Column1]],2,1)="/",MID(Table1[[#This Row],[Column1]],3,1)="/"),SUBSTITUTE(SUBSTITUTE(L163,M163,""),_xlfn.TEXTAFTER(L163," ",LEN(L163)-LEN(SUBSTITUTE(L163," ",""))),""))</f>
        <v xml:space="preserve"> PO NNT RURAL KING GLAS002408  POS DEB 1340 08/26/23 76102010 </v>
      </c>
      <c r="P163" t="s">
        <v>480</v>
      </c>
    </row>
    <row r="164" spans="1:16" x14ac:dyDescent="0.2">
      <c r="A164" t="s">
        <v>304</v>
      </c>
      <c r="B164" t="str">
        <f t="shared" si="4"/>
        <v/>
      </c>
      <c r="E164" t="s">
        <v>193</v>
      </c>
      <c r="L164" t="s">
        <v>342</v>
      </c>
      <c r="M164" t="str">
        <f>IF(OR(MID(Table1[[#This Row],[Column1]],2,1)="/",MID(Table1[[#This Row],[Column1]],3,1)="/"),_xlfn.TEXTBEFORE(Table1[[#This Row],[Column1]]," ",1),"")</f>
        <v>9/01</v>
      </c>
      <c r="N164" s="1">
        <f>IF(OR(MID(Table1[[#This Row],[Column1]],2,1)="/",MID(Table1[[#This Row],[Column1]],3,1)="/"),VALUE("-"&amp;SUBSTITUTE(_xlfn.TEXTAFTER(L164," ",LEN(L164)-LEN(SUBSTITUTE(L164," ",""))),"-","")))</f>
        <v>-1566.68</v>
      </c>
      <c r="O164" t="str">
        <f>IF(OR(MID(Table1[[#This Row],[Column1]],2,1)="/",MID(Table1[[#This Row],[Column1]],3,1)="/"),SUBSTITUTE(SUBSTITUTE(L164,M164,""),_xlfn.TEXTAFTER(L164," ",LEN(L164)-LEN(SUBSTITUTE(L164," ",""))),""))</f>
        <v xml:space="preserve"> EF CCD TERRY FORD  EFSLLC Wex Inc </v>
      </c>
      <c r="P164" t="s">
        <v>482</v>
      </c>
    </row>
    <row r="165" spans="1:16" x14ac:dyDescent="0.2">
      <c r="A165" t="s">
        <v>305</v>
      </c>
      <c r="B165" t="str">
        <f t="shared" si="4"/>
        <v/>
      </c>
      <c r="E165" t="s">
        <v>193</v>
      </c>
      <c r="L165" t="s">
        <v>343</v>
      </c>
      <c r="M165" t="str">
        <f>IF(OR(MID(Table1[[#This Row],[Column1]],2,1)="/",MID(Table1[[#This Row],[Column1]],3,1)="/"),_xlfn.TEXTBEFORE(Table1[[#This Row],[Column1]]," ",1),"")</f>
        <v>9/01</v>
      </c>
      <c r="N165" s="1">
        <f>IF(OR(MID(Table1[[#This Row],[Column1]],2,1)="/",MID(Table1[[#This Row],[Column1]],3,1)="/"),VALUE("-"&amp;SUBSTITUTE(_xlfn.TEXTAFTER(L165," ",LEN(L165)-LEN(SUBSTITUTE(L165," ",""))),"-","")))</f>
        <v>-1000</v>
      </c>
      <c r="O165" t="str">
        <f>IF(OR(MID(Table1[[#This Row],[Column1]],2,1)="/",MID(Table1[[#This Row],[Column1]],3,1)="/"),SUBSTITUTE(SUBSTITUTE(L165,M165,""),_xlfn.TEXTAFTER(L165," ",LEN(L165)-LEN(SUBSTITUTE(L165," ",""))),""))</f>
        <v xml:space="preserve"> Tr to Shelia and Terry  Transfer from Terrys Trucking </v>
      </c>
      <c r="P165" t="s">
        <v>488</v>
      </c>
    </row>
    <row r="166" spans="1:16" x14ac:dyDescent="0.2">
      <c r="A166" t="s">
        <v>306</v>
      </c>
      <c r="B166" t="str">
        <f t="shared" si="4"/>
        <v>10/04 D DON LUPE MEXICAN RESTA 10/04 DBT CRD 1858 10/02/23 DSQRY4XF 13.90-</v>
      </c>
      <c r="E166" t="s">
        <v>193</v>
      </c>
      <c r="L166" t="s">
        <v>346</v>
      </c>
      <c r="M166" t="str">
        <f>IF(OR(MID(Table1[[#This Row],[Column1]],2,1)="/",MID(Table1[[#This Row],[Column1]],3,1)="/"),_xlfn.TEXTBEFORE(Table1[[#This Row],[Column1]]," ",1),"")</f>
        <v>9/05</v>
      </c>
      <c r="N166" s="1">
        <f>IF(OR(MID(Table1[[#This Row],[Column1]],2,1)="/",MID(Table1[[#This Row],[Column1]],3,1)="/"),VALUE("-"&amp;SUBSTITUTE(_xlfn.TEXTAFTER(L166," ",LEN(L166)-LEN(SUBSTITUTE(L166," ",""))),"-","")))</f>
        <v>-0.99</v>
      </c>
      <c r="O166" t="str">
        <f>IF(OR(MID(Table1[[#This Row],[Column1]],2,1)="/",MID(Table1[[#This Row],[Column1]],3,1)="/"),SUBSTITUTE(SUBSTITUTE(L166,M166,""),_xlfn.TEXTAFTER(L166," ",LEN(L166)-LEN(SUBSTITUTE(L166," ",""))),""))</f>
        <v xml:space="preserve"> DB APPLE.COM/BILL  DBT CRD 0620 09/04/23 DSKVZSNR </v>
      </c>
    </row>
    <row r="167" spans="1:16" x14ac:dyDescent="0.2">
      <c r="A167" t="s">
        <v>307</v>
      </c>
      <c r="B167" t="str">
        <f t="shared" si="4"/>
        <v/>
      </c>
      <c r="E167" t="s">
        <v>193</v>
      </c>
      <c r="L167" t="s">
        <v>344</v>
      </c>
      <c r="M167" t="str">
        <f>IF(OR(MID(Table1[[#This Row],[Column1]],2,1)="/",MID(Table1[[#This Row],[Column1]],3,1)="/"),_xlfn.TEXTBEFORE(Table1[[#This Row],[Column1]]," ",1),"")</f>
        <v>9/05</v>
      </c>
      <c r="N167" s="1">
        <f>IF(OR(MID(Table1[[#This Row],[Column1]],2,1)="/",MID(Table1[[#This Row],[Column1]],3,1)="/"),VALUE("-"&amp;SUBSTITUTE(_xlfn.TEXTAFTER(L167," ",LEN(L167)-LEN(SUBSTITUTE(L167," ",""))),"-","")))</f>
        <v>-13.64</v>
      </c>
      <c r="O167" t="str">
        <f>IF(OR(MID(Table1[[#This Row],[Column1]],2,1)="/",MID(Table1[[#This Row],[Column1]],3,1)="/"),SUBSTITUTE(SUBSTITUTE(L167,M167,""),_xlfn.TEXTAFTER(L167," ",LEN(L167)-LEN(SUBSTITUTE(L167," ",""))),""))</f>
        <v xml:space="preserve"> PO DOLLAR GE DG 12616124  POS DEB 1636 09/04/23 16360931 </v>
      </c>
    </row>
    <row r="168" spans="1:16" x14ac:dyDescent="0.2">
      <c r="A168" t="s">
        <v>305</v>
      </c>
      <c r="B168" t="str">
        <f t="shared" si="4"/>
        <v/>
      </c>
      <c r="E168" t="s">
        <v>193</v>
      </c>
      <c r="L168" t="s">
        <v>345</v>
      </c>
      <c r="M168" t="str">
        <f>IF(OR(MID(Table1[[#This Row],[Column1]],2,1)="/",MID(Table1[[#This Row],[Column1]],3,1)="/"),_xlfn.TEXTBEFORE(Table1[[#This Row],[Column1]]," ",1),"")</f>
        <v>9/05</v>
      </c>
      <c r="N168" s="1">
        <f>IF(OR(MID(Table1[[#This Row],[Column1]],2,1)="/",MID(Table1[[#This Row],[Column1]],3,1)="/"),VALUE("-"&amp;SUBSTITUTE(_xlfn.TEXTAFTER(L168," ",LEN(L168)-LEN(SUBSTITUTE(L168," ",""))),"-","")))</f>
        <v>-71</v>
      </c>
      <c r="O168" t="str">
        <f>IF(OR(MID(Table1[[#This Row],[Column1]],2,1)="/",MID(Table1[[#This Row],[Column1]],3,1)="/"),SUBSTITUTE(SUBSTITUTE(L168,M168,""),_xlfn.TEXTAFTER(L168," ",LEN(L168)-LEN(SUBSTITUTE(L168," ",""))),""))</f>
        <v xml:space="preserve"> PO MARATHON PETRO90  POS DEB 1328 09/02/23 00870797 </v>
      </c>
      <c r="P168" t="s">
        <v>482</v>
      </c>
    </row>
    <row r="169" spans="1:16" x14ac:dyDescent="0.2">
      <c r="A169" t="s">
        <v>308</v>
      </c>
      <c r="B169" t="str">
        <f t="shared" si="4"/>
        <v>10/05 D APPLE.COM/BILL 10/05 DBT CRD 0618 10/05/23 DSM67MDV .99-</v>
      </c>
      <c r="E169" t="s">
        <v>193</v>
      </c>
      <c r="L169" t="s">
        <v>347</v>
      </c>
      <c r="M169" t="str">
        <f>IF(OR(MID(Table1[[#This Row],[Column1]],2,1)="/",MID(Table1[[#This Row],[Column1]],3,1)="/"),_xlfn.TEXTBEFORE(Table1[[#This Row],[Column1]]," ",1),"")</f>
        <v>9/05</v>
      </c>
      <c r="N169" s="1">
        <f>IF(OR(MID(Table1[[#This Row],[Column1]],2,1)="/",MID(Table1[[#This Row],[Column1]],3,1)="/"),VALUE("-"&amp;SUBSTITUTE(_xlfn.TEXTAFTER(L169," ",LEN(L169)-LEN(SUBSTITUTE(L169," ",""))),"-","")))</f>
        <v>-100</v>
      </c>
      <c r="O169" t="str">
        <f>IF(OR(MID(Table1[[#This Row],[Column1]],2,1)="/",MID(Table1[[#This Row],[Column1]],3,1)="/"),SUBSTITUTE(SUBSTITUTE(L169,M169,""),_xlfn.TEXTAFTER(L169," ",LEN(L169)-LEN(SUBSTITUTE(L169," ",""))),""))</f>
        <v xml:space="preserve"> Tr to Shelia and Terry  Transfer from Terrys Trucking </v>
      </c>
      <c r="P169" t="s">
        <v>488</v>
      </c>
    </row>
    <row r="170" spans="1:16" x14ac:dyDescent="0.2">
      <c r="A170" t="s">
        <v>60</v>
      </c>
      <c r="B170" t="str">
        <f t="shared" si="4"/>
        <v/>
      </c>
      <c r="E170" t="s">
        <v>193</v>
      </c>
      <c r="L170" t="s">
        <v>348</v>
      </c>
      <c r="M170" t="str">
        <f>IF(OR(MID(Table1[[#This Row],[Column1]],2,1)="/",MID(Table1[[#This Row],[Column1]],3,1)="/"),_xlfn.TEXTBEFORE(Table1[[#This Row],[Column1]]," ",1),"")</f>
        <v>9/06</v>
      </c>
      <c r="N170" s="1">
        <f>IF(OR(MID(Table1[[#This Row],[Column1]],2,1)="/",MID(Table1[[#This Row],[Column1]],3,1)="/"),VALUE("-"&amp;SUBSTITUTE(_xlfn.TEXTAFTER(L170," ",LEN(L170)-LEN(SUBSTITUTE(L170," ",""))),"-","")))</f>
        <v>-73.959999999999994</v>
      </c>
      <c r="O170" t="str">
        <f>IF(OR(MID(Table1[[#This Row],[Column1]],2,1)="/",MID(Table1[[#This Row],[Column1]],3,1)="/"),SUBSTITUTE(SUBSTITUTE(L170,M170,""),_xlfn.TEXTAFTER(L170," ",LEN(L170)-LEN(SUBSTITUTE(L170," ",""))),""))</f>
        <v xml:space="preserve"> PO WAL-MART #5151  POS DEB 2112 09/05/23 51513774 </v>
      </c>
    </row>
    <row r="171" spans="1:16" x14ac:dyDescent="0.2">
      <c r="A171" t="s">
        <v>61</v>
      </c>
      <c r="B171" t="str">
        <f t="shared" si="4"/>
        <v/>
      </c>
      <c r="E171" t="s">
        <v>193</v>
      </c>
      <c r="L171" t="s">
        <v>351</v>
      </c>
      <c r="M171" t="str">
        <f>IF(OR(MID(Table1[[#This Row],[Column1]],2,1)="/",MID(Table1[[#This Row],[Column1]],3,1)="/"),_xlfn.TEXTBEFORE(Table1[[#This Row],[Column1]]," ",1),"")</f>
        <v>9/08</v>
      </c>
      <c r="N171" s="1">
        <f>IF(OR(MID(Table1[[#This Row],[Column1]],2,1)="/",MID(Table1[[#This Row],[Column1]],3,1)="/"),VALUE("-"&amp;SUBSTITUTE(_xlfn.TEXTAFTER(L171," ",LEN(L171)-LEN(SUBSTITUTE(L171," ",""))),"-","")))</f>
        <v>-806.52</v>
      </c>
      <c r="O171" t="str">
        <f>IF(OR(MID(Table1[[#This Row],[Column1]],2,1)="/",MID(Table1[[#This Row],[Column1]],3,1)="/"),SUBSTITUTE(SUBSTITUTE(L171,M171,""),_xlfn.TEXTAFTER(L171," ",LEN(L171)-LEN(SUBSTITUTE(L171," ",""))),""))</f>
        <v xml:space="preserve"> EF CCD TERRY FORD  EFSLLC Wex Inc </v>
      </c>
      <c r="P171" t="s">
        <v>482</v>
      </c>
    </row>
    <row r="172" spans="1:16" x14ac:dyDescent="0.2">
      <c r="A172" t="s">
        <v>309</v>
      </c>
      <c r="B172" t="str">
        <f t="shared" si="4"/>
        <v>10/06 E CCD TERRY FORD 10/06 EFSLLC Wex Inc 758.87-</v>
      </c>
      <c r="E172" t="s">
        <v>193</v>
      </c>
      <c r="L172" t="s">
        <v>349</v>
      </c>
      <c r="M172" t="str">
        <f>IF(OR(MID(Table1[[#This Row],[Column1]],2,1)="/",MID(Table1[[#This Row],[Column1]],3,1)="/"),_xlfn.TEXTBEFORE(Table1[[#This Row],[Column1]]," ",1),"")</f>
        <v>9/08</v>
      </c>
      <c r="N172" s="1">
        <f>IF(OR(MID(Table1[[#This Row],[Column1]],2,1)="/",MID(Table1[[#This Row],[Column1]],3,1)="/"),VALUE("-"&amp;SUBSTITUTE(_xlfn.TEXTAFTER(L172," ",LEN(L172)-LEN(SUBSTITUTE(L172," ",""))),"-","")))</f>
        <v>-25</v>
      </c>
      <c r="O172" t="str">
        <f>IF(OR(MID(Table1[[#This Row],[Column1]],2,1)="/",MID(Table1[[#This Row],[Column1]],3,1)="/"),SUBSTITUTE(SUBSTITUTE(L172,M172,""),_xlfn.TEXTAFTER(L172," ",LEN(L172)-LEN(SUBSTITUTE(L172," ",""))),""))</f>
        <v xml:space="preserve"> PO ELY DRUGS MEDICA  POS DEB 1203 0/23 00051880 </v>
      </c>
      <c r="P172" t="s">
        <v>490</v>
      </c>
    </row>
    <row r="173" spans="1:16" x14ac:dyDescent="0.2">
      <c r="A173" t="s">
        <v>8</v>
      </c>
      <c r="B173" t="str">
        <f t="shared" si="4"/>
        <v/>
      </c>
      <c r="E173" t="s">
        <v>193</v>
      </c>
      <c r="L173" t="s">
        <v>350</v>
      </c>
      <c r="M173" t="str">
        <f>IF(OR(MID(Table1[[#This Row],[Column1]],2,1)="/",MID(Table1[[#This Row],[Column1]],3,1)="/"),_xlfn.TEXTBEFORE(Table1[[#This Row],[Column1]]," ",1),"")</f>
        <v>9/08</v>
      </c>
      <c r="N173" s="1">
        <f>IF(OR(MID(Table1[[#This Row],[Column1]],2,1)="/",MID(Table1[[#This Row],[Column1]],3,1)="/"),VALUE("-"&amp;SUBSTITUTE(_xlfn.TEXTAFTER(L173," ",LEN(L173)-LEN(SUBSTITUTE(L173," ",""))),"-","")))</f>
        <v>-49.68</v>
      </c>
      <c r="O173" t="str">
        <f>IF(OR(MID(Table1[[#This Row],[Column1]],2,1)="/",MID(Table1[[#This Row],[Column1]],3,1)="/"),SUBSTITUTE(SUBSTITUTE(L173,M173,""),_xlfn.TEXTAFTER(L173," ",LEN(L173)-LEN(SUBSTITUTE(L173," ",""))),""))</f>
        <v xml:space="preserve"> PO WM SUPERCENTER #711  POS DEB 1308 0/23 00408399 </v>
      </c>
    </row>
    <row r="174" spans="1:16" x14ac:dyDescent="0.2">
      <c r="A174" t="s">
        <v>310</v>
      </c>
      <c r="B174" t="str">
        <f t="shared" si="4"/>
        <v>10/06 T to Shelia and Terry 10/06 Transfer from Terrys Trucking 1,000.00-</v>
      </c>
      <c r="E174" t="s">
        <v>193</v>
      </c>
      <c r="L174" t="s">
        <v>495</v>
      </c>
      <c r="M174" t="str">
        <f>IF(OR(MID(Table1[[#This Row],[Column1]],2,1)="/",MID(Table1[[#This Row],[Column1]],3,1)="/"),_xlfn.TEXTBEFORE(Table1[[#This Row],[Column1]]," ",1),"")</f>
        <v>9/11</v>
      </c>
      <c r="N174" s="1">
        <f>IF(OR(MID(Table1[[#This Row],[Column1]],2,1)="/",MID(Table1[[#This Row],[Column1]],3,1)="/"),VALUE("-"&amp;SUBSTITUTE(_xlfn.TEXTAFTER(L174," ",LEN(L174)-LEN(SUBSTITUTE(L174," ",""))),"-","")))</f>
        <v>-73.5</v>
      </c>
      <c r="O174" t="str">
        <f>IF(OR(MID(Table1[[#This Row],[Column1]],2,1)="/",MID(Table1[[#This Row],[Column1]],3,1)="/"),SUBSTITUTE(SUBSTITUTE(L174,M174,""),_xlfn.TEXTAFTER(L174," ",LEN(L174)-LEN(SUBSTITUTE(L174," ",""))),""))</f>
        <v xml:space="preserve"> Se  DBT CRD 1431 09/08/23 DSEONMYP Best Care Medical Clin </v>
      </c>
      <c r="P174" t="s">
        <v>490</v>
      </c>
    </row>
    <row r="175" spans="1:16" x14ac:dyDescent="0.2">
      <c r="A175" t="s">
        <v>4</v>
      </c>
      <c r="B175" t="str">
        <f t="shared" si="4"/>
        <v/>
      </c>
      <c r="E175" t="s">
        <v>193</v>
      </c>
      <c r="L175" t="s">
        <v>352</v>
      </c>
      <c r="M175" t="str">
        <f>IF(OR(MID(Table1[[#This Row],[Column1]],2,1)="/",MID(Table1[[#This Row],[Column1]],3,1)="/"),_xlfn.TEXTBEFORE(Table1[[#This Row],[Column1]]," ",1),"")</f>
        <v>9/08</v>
      </c>
      <c r="N175" s="1">
        <f>IF(OR(MID(Table1[[#This Row],[Column1]],2,1)="/",MID(Table1[[#This Row],[Column1]],3,1)="/"),VALUE("-"&amp;SUBSTITUTE(_xlfn.TEXTAFTER(L175," ",LEN(L175)-LEN(SUBSTITUTE(L175," ",""))),"-","")))</f>
        <v>-1000</v>
      </c>
      <c r="O175" t="str">
        <f>IF(OR(MID(Table1[[#This Row],[Column1]],2,1)="/",MID(Table1[[#This Row],[Column1]],3,1)="/"),SUBSTITUTE(SUBSTITUTE(L175,M175,""),_xlfn.TEXTAFTER(L175," ",LEN(L175)-LEN(SUBSTITUTE(L175," ",""))),""))</f>
        <v xml:space="preserve"> Tr to Shelia and Terry  Transfer from Terrys Trucking </v>
      </c>
      <c r="P175" t="s">
        <v>488</v>
      </c>
    </row>
    <row r="176" spans="1:16" x14ac:dyDescent="0.2">
      <c r="A176" t="s">
        <v>311</v>
      </c>
      <c r="B176" t="str">
        <f t="shared" si="4"/>
        <v>10/10 P THOMAS OIL AND F 10/10 POS DEB 0911 10/10/23 00578546 113.85-</v>
      </c>
      <c r="E176" t="s">
        <v>193</v>
      </c>
      <c r="L176" t="s">
        <v>357</v>
      </c>
      <c r="M176" t="str">
        <f>IF(OR(MID(Table1[[#This Row],[Column1]],2,1)="/",MID(Table1[[#This Row],[Column1]],3,1)="/"),_xlfn.TEXTBEFORE(Table1[[#This Row],[Column1]]," ",1),"")</f>
        <v>9/11</v>
      </c>
      <c r="N176" s="1">
        <f>IF(OR(MID(Table1[[#This Row],[Column1]],2,1)="/",MID(Table1[[#This Row],[Column1]],3,1)="/"),VALUE("-"&amp;SUBSTITUTE(_xlfn.TEXTAFTER(L176," ",LEN(L176)-LEN(SUBSTITUTE(L176," ",""))),"-","")))</f>
        <v>-32.950000000000003</v>
      </c>
      <c r="O176" t="str">
        <f>IF(OR(MID(Table1[[#This Row],[Column1]],2,1)="/",MID(Table1[[#This Row],[Column1]],3,1)="/"),SUBSTITUTE(SUBSTITUTE(L176,M176,""),_xlfn.TEXTAFTER(L176," ",LEN(L176)-LEN(SUBSTITUTE(L176," ",""))),""))</f>
        <v xml:space="preserve"> DB LEGALSHIELD *MEMBRSHIP  DBT CRD 0438 09/09/23 DSV2RWKA </v>
      </c>
      <c r="P176" t="s">
        <v>489</v>
      </c>
    </row>
    <row r="177" spans="1:16" x14ac:dyDescent="0.2">
      <c r="A177" t="s">
        <v>312</v>
      </c>
      <c r="B177" t="str">
        <f t="shared" si="4"/>
        <v/>
      </c>
      <c r="E177" t="s">
        <v>193</v>
      </c>
      <c r="L177" t="s">
        <v>355</v>
      </c>
      <c r="M177" t="str">
        <f>IF(OR(MID(Table1[[#This Row],[Column1]],2,1)="/",MID(Table1[[#This Row],[Column1]],3,1)="/"),_xlfn.TEXTBEFORE(Table1[[#This Row],[Column1]]," ",1),"")</f>
        <v>9/11</v>
      </c>
      <c r="N177" s="1">
        <f>IF(OR(MID(Table1[[#This Row],[Column1]],2,1)="/",MID(Table1[[#This Row],[Column1]],3,1)="/"),VALUE("-"&amp;SUBSTITUTE(_xlfn.TEXTAFTER(L177," ",LEN(L177)-LEN(SUBSTITUTE(L177," ",""))),"-","")))</f>
        <v>-242.75</v>
      </c>
      <c r="O177" t="str">
        <f>IF(OR(MID(Table1[[#This Row],[Column1]],2,1)="/",MID(Table1[[#This Row],[Column1]],3,1)="/"),SUBSTITUTE(SUBSTITUTE(L177,M177,""),_xlfn.TEXTAFTER(L177," ",LEN(L177)-LEN(SUBSTITUTE(L177," ",""))),""))</f>
        <v xml:space="preserve"> DB TJ HEALTH PATIENT PORT  DBT CRD 1042 09/08/23 DSJ5TYT9 </v>
      </c>
      <c r="P177" t="s">
        <v>490</v>
      </c>
    </row>
    <row r="178" spans="1:16" x14ac:dyDescent="0.2">
      <c r="A178" t="s">
        <v>313</v>
      </c>
      <c r="B178" t="str">
        <f t="shared" si="4"/>
        <v/>
      </c>
      <c r="E178" t="s">
        <v>193</v>
      </c>
      <c r="L178" t="s">
        <v>356</v>
      </c>
      <c r="M178" t="str">
        <f>IF(OR(MID(Table1[[#This Row],[Column1]],2,1)="/",MID(Table1[[#This Row],[Column1]],3,1)="/"),_xlfn.TEXTBEFORE(Table1[[#This Row],[Column1]]," ",1),"")</f>
        <v>9/11</v>
      </c>
      <c r="N178" s="1">
        <f>IF(OR(MID(Table1[[#This Row],[Column1]],2,1)="/",MID(Table1[[#This Row],[Column1]],3,1)="/"),VALUE("-"&amp;SUBSTITUTE(_xlfn.TEXTAFTER(L178," ",LEN(L178)-LEN(SUBSTITUTE(L178," ",""))),"-","")))</f>
        <v>-600</v>
      </c>
      <c r="O178" t="str">
        <f>IF(OR(MID(Table1[[#This Row],[Column1]],2,1)="/",MID(Table1[[#This Row],[Column1]],3,1)="/"),SUBSTITUTE(SUBSTITUTE(L178,M178,""),_xlfn.TEXTAFTER(L178," ",LEN(L178)-LEN(SUBSTITUTE(L178," ",""))),""))</f>
        <v xml:space="preserve"> MO WEB  MOBILE PMT CAPITAL ONE </v>
      </c>
    </row>
    <row r="179" spans="1:16" x14ac:dyDescent="0.2">
      <c r="A179" t="s">
        <v>39</v>
      </c>
      <c r="B179" t="str">
        <f t="shared" si="4"/>
        <v/>
      </c>
      <c r="E179" t="s">
        <v>193</v>
      </c>
      <c r="L179" t="s">
        <v>358</v>
      </c>
      <c r="M179" t="str">
        <f>IF(OR(MID(Table1[[#This Row],[Column1]],2,1)="/",MID(Table1[[#This Row],[Column1]],3,1)="/"),_xlfn.TEXTBEFORE(Table1[[#This Row],[Column1]]," ",1),"")</f>
        <v>9/15</v>
      </c>
      <c r="N179" s="1">
        <f>IF(OR(MID(Table1[[#This Row],[Column1]],2,1)="/",MID(Table1[[#This Row],[Column1]],3,1)="/"),VALUE("-"&amp;SUBSTITUTE(_xlfn.TEXTAFTER(L179," ",LEN(L179)-LEN(SUBSTITUTE(L179," ",""))),"-","")))</f>
        <v>-134.63999999999999</v>
      </c>
      <c r="O179" t="str">
        <f>IF(OR(MID(Table1[[#This Row],[Column1]],2,1)="/",MID(Table1[[#This Row],[Column1]],3,1)="/"),SUBSTITUTE(SUBSTITUTE(L179,M179,""),_xlfn.TEXTAFTER(L179," ",LEN(L179)-LEN(SUBSTITUTE(L179," ",""))),""))</f>
        <v xml:space="preserve"> DB TOTAL TRUCK PARTS  DBT CRD 0842 09/14/23 DSN7BS47 </v>
      </c>
      <c r="P179" t="s">
        <v>483</v>
      </c>
    </row>
    <row r="180" spans="1:16" x14ac:dyDescent="0.2">
      <c r="A180" t="s">
        <v>314</v>
      </c>
      <c r="B180" t="str">
        <f t="shared" si="4"/>
        <v>10/10 D TJ HEALTH PATIENT PORT 10/10 DBT CRD 0814 10/06/23 DSC38BWQ 242.75-</v>
      </c>
      <c r="E180" t="s">
        <v>193</v>
      </c>
      <c r="L180" t="s">
        <v>360</v>
      </c>
      <c r="M180" t="str">
        <f>IF(OR(MID(Table1[[#This Row],[Column1]],2,1)="/",MID(Table1[[#This Row],[Column1]],3,1)="/"),_xlfn.TEXTBEFORE(Table1[[#This Row],[Column1]]," ",1),"")</f>
        <v>9/15</v>
      </c>
      <c r="N180" s="1">
        <f>IF(OR(MID(Table1[[#This Row],[Column1]],2,1)="/",MID(Table1[[#This Row],[Column1]],3,1)="/"),VALUE("-"&amp;SUBSTITUTE(_xlfn.TEXTAFTER(L180," ",LEN(L180)-LEN(SUBSTITUTE(L180," ",""))),"-","")))</f>
        <v>-1090.97</v>
      </c>
      <c r="O180" t="str">
        <f>IF(OR(MID(Table1[[#This Row],[Column1]],2,1)="/",MID(Table1[[#This Row],[Column1]],3,1)="/"),SUBSTITUTE(SUBSTITUTE(L180,M180,""),_xlfn.TEXTAFTER(L180," ",LEN(L180)-LEN(SUBSTITUTE(L180," ",""))),""))</f>
        <v xml:space="preserve"> EF CCD TERRY FORD  EFSLLC Wex Inc </v>
      </c>
      <c r="P180" t="s">
        <v>482</v>
      </c>
    </row>
    <row r="181" spans="1:16" x14ac:dyDescent="0.2">
      <c r="A181" t="s">
        <v>55</v>
      </c>
      <c r="B181" t="str">
        <f t="shared" si="4"/>
        <v/>
      </c>
      <c r="E181" t="s">
        <v>193</v>
      </c>
      <c r="L181" t="s">
        <v>359</v>
      </c>
      <c r="M181" t="str">
        <f>IF(OR(MID(Table1[[#This Row],[Column1]],2,1)="/",MID(Table1[[#This Row],[Column1]],3,1)="/"),_xlfn.TEXTBEFORE(Table1[[#This Row],[Column1]]," ",1),"")</f>
        <v>9/15</v>
      </c>
      <c r="N181" s="1">
        <f>IF(OR(MID(Table1[[#This Row],[Column1]],2,1)="/",MID(Table1[[#This Row],[Column1]],3,1)="/"),VALUE("-"&amp;SUBSTITUTE(_xlfn.TEXTAFTER(L181," ",LEN(L181)-LEN(SUBSTITUTE(L181," ",""))),"-","")))</f>
        <v>-68.739999999999995</v>
      </c>
      <c r="O181" t="str">
        <f>IF(OR(MID(Table1[[#This Row],[Column1]],2,1)="/",MID(Table1[[#This Row],[Column1]],3,1)="/"),SUBSTITUTE(SUBSTITUTE(L181,M181,""),_xlfn.TEXTAFTER(L181," ",LEN(L181)-LEN(SUBSTITUTE(L181," ",""))),""))</f>
        <v xml:space="preserve"> IN PPD  INS. DRAFT AMERICAN-AMICABL </v>
      </c>
      <c r="P181" t="s">
        <v>484</v>
      </c>
    </row>
    <row r="182" spans="1:16" x14ac:dyDescent="0.2">
      <c r="A182" t="s">
        <v>39</v>
      </c>
      <c r="B182" t="str">
        <f t="shared" si="4"/>
        <v/>
      </c>
      <c r="E182" t="s">
        <v>193</v>
      </c>
      <c r="L182" t="s">
        <v>361</v>
      </c>
      <c r="M182" t="str">
        <f>IF(OR(MID(Table1[[#This Row],[Column1]],2,1)="/",MID(Table1[[#This Row],[Column1]],3,1)="/"),_xlfn.TEXTBEFORE(Table1[[#This Row],[Column1]]," ",1),"")</f>
        <v>9/15</v>
      </c>
      <c r="N182" s="1">
        <f>IF(OR(MID(Table1[[#This Row],[Column1]],2,1)="/",MID(Table1[[#This Row],[Column1]],3,1)="/"),VALUE("-"&amp;SUBSTITUTE(_xlfn.TEXTAFTER(L182," ",LEN(L182)-LEN(SUBSTITUTE(L182," ",""))),"-","")))</f>
        <v>-1000</v>
      </c>
      <c r="O182" t="str">
        <f>IF(OR(MID(Table1[[#This Row],[Column1]],2,1)="/",MID(Table1[[#This Row],[Column1]],3,1)="/"),SUBSTITUTE(SUBSTITUTE(L182,M182,""),_xlfn.TEXTAFTER(L182," ",LEN(L182)-LEN(SUBSTITUTE(L182," ",""))),""))</f>
        <v xml:space="preserve"> Tr to Shelia and Terry  Transfer from Terrys Trucking </v>
      </c>
      <c r="P182" t="s">
        <v>488</v>
      </c>
    </row>
    <row r="183" spans="1:16" x14ac:dyDescent="0.2">
      <c r="A183" t="s">
        <v>315</v>
      </c>
      <c r="B183" t="str">
        <f t="shared" si="4"/>
        <v>10/10 D LEGALSHIELD *MEMBRSHIP 10/10 DBT CRD 0435 10/07/23 DSAKC4G4 32.95-</v>
      </c>
      <c r="E183" t="s">
        <v>193</v>
      </c>
      <c r="L183" t="s">
        <v>362</v>
      </c>
      <c r="M183" t="str">
        <f>IF(OR(MID(Table1[[#This Row],[Column1]],2,1)="/",MID(Table1[[#This Row],[Column1]],3,1)="/"),_xlfn.TEXTBEFORE(Table1[[#This Row],[Column1]]," ",1),"")</f>
        <v>9/21</v>
      </c>
      <c r="N183" s="1">
        <f>IF(OR(MID(Table1[[#This Row],[Column1]],2,1)="/",MID(Table1[[#This Row],[Column1]],3,1)="/"),VALUE("-"&amp;SUBSTITUTE(_xlfn.TEXTAFTER(L183," ",LEN(L183)-LEN(SUBSTITUTE(L183," ",""))),"-","")))</f>
        <v>-83.5</v>
      </c>
      <c r="O183" t="str">
        <f>IF(OR(MID(Table1[[#This Row],[Column1]],2,1)="/",MID(Table1[[#This Row],[Column1]],3,1)="/"),SUBSTITUTE(SUBSTITUTE(L183,M183,""),_xlfn.TEXTAFTER(L183," ",LEN(L183)-LEN(SUBSTITUTE(L183," ",""))),""))</f>
        <v xml:space="preserve"> AT FIVE STAR #4-436113  ATM W/D 0650 0/23 00009080 </v>
      </c>
    </row>
    <row r="184" spans="1:16" x14ac:dyDescent="0.2">
      <c r="A184" t="s">
        <v>63</v>
      </c>
      <c r="B184" t="str">
        <f t="shared" si="4"/>
        <v/>
      </c>
      <c r="E184" t="s">
        <v>193</v>
      </c>
      <c r="L184" t="s">
        <v>363</v>
      </c>
      <c r="M184" t="str">
        <f>IF(OR(MID(Table1[[#This Row],[Column1]],2,1)="/",MID(Table1[[#This Row],[Column1]],3,1)="/"),_xlfn.TEXTBEFORE(Table1[[#This Row],[Column1]]," ",1),"")</f>
        <v>9/22</v>
      </c>
      <c r="N184" s="1">
        <f>IF(OR(MID(Table1[[#This Row],[Column1]],2,1)="/",MID(Table1[[#This Row],[Column1]],3,1)="/"),VALUE("-"&amp;SUBSTITUTE(_xlfn.TEXTAFTER(L184," ",LEN(L184)-LEN(SUBSTITUTE(L184," ",""))),"-","")))</f>
        <v>-1244.7</v>
      </c>
      <c r="O184" t="str">
        <f>IF(OR(MID(Table1[[#This Row],[Column1]],2,1)="/",MID(Table1[[#This Row],[Column1]],3,1)="/"),SUBSTITUTE(SUBSTITUTE(L184,M184,""),_xlfn.TEXTAFTER(L184," ",LEN(L184)-LEN(SUBSTITUTE(L184," ",""))),""))</f>
        <v xml:space="preserve"> EF CCD TERRY FORD  EFSLLC Wex Inc </v>
      </c>
      <c r="P184" t="s">
        <v>482</v>
      </c>
    </row>
    <row r="185" spans="1:16" x14ac:dyDescent="0.2">
      <c r="A185" t="s">
        <v>64</v>
      </c>
      <c r="B185" t="str">
        <f t="shared" si="4"/>
        <v/>
      </c>
      <c r="E185" t="s">
        <v>193</v>
      </c>
      <c r="L185" t="s">
        <v>364</v>
      </c>
      <c r="M185" t="str">
        <f>IF(OR(MID(Table1[[#This Row],[Column1]],2,1)="/",MID(Table1[[#This Row],[Column1]],3,1)="/"),_xlfn.TEXTBEFORE(Table1[[#This Row],[Column1]]," ",1),"")</f>
        <v>9/22</v>
      </c>
      <c r="N185" s="1">
        <f>IF(OR(MID(Table1[[#This Row],[Column1]],2,1)="/",MID(Table1[[#This Row],[Column1]],3,1)="/"),VALUE("-"&amp;SUBSTITUTE(_xlfn.TEXTAFTER(L185," ",LEN(L185)-LEN(SUBSTITUTE(L185," ",""))),"-","")))</f>
        <v>-1000</v>
      </c>
      <c r="O185" t="str">
        <f>IF(OR(MID(Table1[[#This Row],[Column1]],2,1)="/",MID(Table1[[#This Row],[Column1]],3,1)="/"),SUBSTITUTE(SUBSTITUTE(L185,M185,""),_xlfn.TEXTAFTER(L185," ",LEN(L185)-LEN(SUBSTITUTE(L185," ",""))),""))</f>
        <v xml:space="preserve"> Tr to Shelia and Terry  Transfer from Terrys Trucking </v>
      </c>
      <c r="P185" t="s">
        <v>488</v>
      </c>
    </row>
    <row r="186" spans="1:16" x14ac:dyDescent="0.2">
      <c r="A186" t="s">
        <v>316</v>
      </c>
      <c r="B186" t="str">
        <f t="shared" si="4"/>
        <v>10/10 S CHECK REGISTER 10/10 Service Charge 8.00-SC</v>
      </c>
      <c r="E186" t="s">
        <v>193</v>
      </c>
      <c r="L186" t="s">
        <v>369</v>
      </c>
      <c r="M186" t="str">
        <f>IF(OR(MID(Table1[[#This Row],[Column1]],2,1)="/",MID(Table1[[#This Row],[Column1]],3,1)="/"),_xlfn.TEXTBEFORE(Table1[[#This Row],[Column1]]," ",1),"")</f>
        <v>9/25</v>
      </c>
      <c r="N186" s="1">
        <f>IF(OR(MID(Table1[[#This Row],[Column1]],2,1)="/",MID(Table1[[#This Row],[Column1]],3,1)="/"),VALUE("-"&amp;SUBSTITUTE(_xlfn.TEXTAFTER(L186," ",LEN(L186)-LEN(SUBSTITUTE(L186," ",""))),"-","")))</f>
        <v>-17.649999999999999</v>
      </c>
      <c r="O186" t="str">
        <f>IF(OR(MID(Table1[[#This Row],[Column1]],2,1)="/",MID(Table1[[#This Row],[Column1]],3,1)="/"),SUBSTITUTE(SUBSTITUTE(L186,M186,""),_xlfn.TEXTAFTER(L186," ",LEN(L186)-LEN(SUBSTITUTE(L186," ",""))),""))</f>
        <v xml:space="preserve"> 80 CCD TERRY FORD  8007737277 PREPASS </v>
      </c>
      <c r="P186" t="s">
        <v>491</v>
      </c>
    </row>
    <row r="187" spans="1:16" x14ac:dyDescent="0.2">
      <c r="A187" t="s">
        <v>73</v>
      </c>
      <c r="B187" t="str">
        <f t="shared" si="4"/>
        <v/>
      </c>
      <c r="E187" t="s">
        <v>193</v>
      </c>
      <c r="L187" t="s">
        <v>367</v>
      </c>
      <c r="M187" t="str">
        <f>IF(OR(MID(Table1[[#This Row],[Column1]],2,1)="/",MID(Table1[[#This Row],[Column1]],3,1)="/"),_xlfn.TEXTBEFORE(Table1[[#This Row],[Column1]]," ",1),"")</f>
        <v>9/25</v>
      </c>
      <c r="N187" s="1">
        <f>IF(OR(MID(Table1[[#This Row],[Column1]],2,1)="/",MID(Table1[[#This Row],[Column1]],3,1)="/"),VALUE("-"&amp;SUBSTITUTE(_xlfn.TEXTAFTER(L187," ",LEN(L187)-LEN(SUBSTITUTE(L187," ",""))),"-","")))</f>
        <v>-53.9</v>
      </c>
      <c r="O187" t="str">
        <f>IF(OR(MID(Table1[[#This Row],[Column1]],2,1)="/",MID(Table1[[#This Row],[Column1]],3,1)="/"),SUBSTITUTE(SUBSTITUTE(L187,M187,""),_xlfn.TEXTAFTER(L187," ",LEN(L187)-LEN(SUBSTITUTE(L187," ",""))),""))</f>
        <v xml:space="preserve"> PO DOLLAR GE DG 12616124  POS DEB 1238 09/24/23 12364569 </v>
      </c>
    </row>
    <row r="188" spans="1:16" x14ac:dyDescent="0.2">
      <c r="A188" t="s">
        <v>153</v>
      </c>
      <c r="B188" t="str">
        <f t="shared" si="4"/>
        <v>10/11 D GOODYEAR COMMERCIAL TI 10/11 DBT CRD 1436 10/10/23 DSICXMBT 417.62-</v>
      </c>
      <c r="E188" t="s">
        <v>193</v>
      </c>
      <c r="L188" t="s">
        <v>368</v>
      </c>
      <c r="M188" t="str">
        <f>IF(OR(MID(Table1[[#This Row],[Column1]],2,1)="/",MID(Table1[[#This Row],[Column1]],3,1)="/"),_xlfn.TEXTBEFORE(Table1[[#This Row],[Column1]]," ",1),"")</f>
        <v>9/25</v>
      </c>
      <c r="N188" s="1">
        <f>IF(OR(MID(Table1[[#This Row],[Column1]],2,1)="/",MID(Table1[[#This Row],[Column1]],3,1)="/"),VALUE("-"&amp;SUBSTITUTE(_xlfn.TEXTAFTER(L188," ",LEN(L188)-LEN(SUBSTITUTE(L188," ",""))),"-","")))</f>
        <v>-72.36</v>
      </c>
      <c r="O188" t="str">
        <f>IF(OR(MID(Table1[[#This Row],[Column1]],2,1)="/",MID(Table1[[#This Row],[Column1]],3,1)="/"),SUBSTITUTE(SUBSTITUTE(L188,M188,""),_xlfn.TEXTAFTER(L188," ",LEN(L188)-LEN(SUBSTITUTE(L188," ",""))),""))</f>
        <v xml:space="preserve"> PO SHELL SERVICE S  POS DEB 2040 09/22/23 58575159 </v>
      </c>
      <c r="P188" t="s">
        <v>483</v>
      </c>
    </row>
    <row r="189" spans="1:16" x14ac:dyDescent="0.2">
      <c r="A189" t="s">
        <v>145</v>
      </c>
      <c r="B189" t="str">
        <f t="shared" si="4"/>
        <v/>
      </c>
      <c r="E189" t="s">
        <v>193</v>
      </c>
      <c r="L189" t="s">
        <v>365</v>
      </c>
      <c r="M189" t="str">
        <f>IF(OR(MID(Table1[[#This Row],[Column1]],2,1)="/",MID(Table1[[#This Row],[Column1]],3,1)="/"),_xlfn.TEXTBEFORE(Table1[[#This Row],[Column1]]," ",1),"")</f>
        <v>9/25</v>
      </c>
      <c r="N189" s="1">
        <f>IF(OR(MID(Table1[[#This Row],[Column1]],2,1)="/",MID(Table1[[#This Row],[Column1]],3,1)="/"),VALUE("-"&amp;SUBSTITUTE(_xlfn.TEXTAFTER(L189," ",LEN(L189)-LEN(SUBSTITUTE(L189," ",""))),"-","")))</f>
        <v>-229.27</v>
      </c>
      <c r="O189" t="str">
        <f>IF(OR(MID(Table1[[#This Row],[Column1]],2,1)="/",MID(Table1[[#This Row],[Column1]],3,1)="/"),SUBSTITUTE(SUBSTITUTE(L189,M189,""),_xlfn.TEXTAFTER(L189," ",LEN(L189)-LEN(SUBSTITUTE(L189," ",""))),""))</f>
        <v xml:space="preserve"> Tr to Ford F150  Transfer from Terrys Trucking </v>
      </c>
      <c r="P189" t="s">
        <v>488</v>
      </c>
    </row>
    <row r="190" spans="1:16" x14ac:dyDescent="0.2">
      <c r="A190" t="s">
        <v>146</v>
      </c>
      <c r="B190" t="str">
        <f t="shared" si="4"/>
        <v/>
      </c>
      <c r="E190" t="s">
        <v>193</v>
      </c>
      <c r="L190" t="s">
        <v>366</v>
      </c>
      <c r="M190" t="str">
        <f>IF(OR(MID(Table1[[#This Row],[Column1]],2,1)="/",MID(Table1[[#This Row],[Column1]],3,1)="/"),_xlfn.TEXTBEFORE(Table1[[#This Row],[Column1]]," ",1),"")</f>
        <v>9/25</v>
      </c>
      <c r="N190" s="1">
        <f>IF(OR(MID(Table1[[#This Row],[Column1]],2,1)="/",MID(Table1[[#This Row],[Column1]],3,1)="/"),VALUE("-"&amp;SUBSTITUTE(_xlfn.TEXTAFTER(L190," ",LEN(L190)-LEN(SUBSTITUTE(L190," ",""))),"-","")))</f>
        <v>-274.31</v>
      </c>
      <c r="O190" t="str">
        <f>IF(OR(MID(Table1[[#This Row],[Column1]],2,1)="/",MID(Table1[[#This Row],[Column1]],3,1)="/"),SUBSTITUTE(SUBSTITUTE(L190,M190,""),_xlfn.TEXTAFTER(L190," ",LEN(L190)-LEN(SUBSTITUTE(L190," ",""))),""))</f>
        <v xml:space="preserve"> Tr to international Truck  Transfer from Terrys Trucking </v>
      </c>
      <c r="P190" t="s">
        <v>492</v>
      </c>
    </row>
    <row r="191" spans="1:16" x14ac:dyDescent="0.2">
      <c r="A191" t="s">
        <v>154</v>
      </c>
      <c r="B191" t="str">
        <f t="shared" si="4"/>
        <v>10/13 E CCD TERRY FORD 10/13 EFSLLC Wex Inc 567.19-</v>
      </c>
      <c r="E191" t="s">
        <v>193</v>
      </c>
      <c r="L191" t="s">
        <v>370</v>
      </c>
      <c r="M191" t="str">
        <f>IF(OR(MID(Table1[[#This Row],[Column1]],2,1)="/",MID(Table1[[#This Row],[Column1]],3,1)="/"),_xlfn.TEXTBEFORE(Table1[[#This Row],[Column1]]," ",1),"")</f>
        <v>9/29</v>
      </c>
      <c r="N191" s="1">
        <f>IF(OR(MID(Table1[[#This Row],[Column1]],2,1)="/",MID(Table1[[#This Row],[Column1]],3,1)="/"),VALUE("-"&amp;SUBSTITUTE(_xlfn.TEXTAFTER(L191," ",LEN(L191)-LEN(SUBSTITUTE(L191," ",""))),"-","")))</f>
        <v>-1287.79</v>
      </c>
      <c r="O191" t="str">
        <f>IF(OR(MID(Table1[[#This Row],[Column1]],2,1)="/",MID(Table1[[#This Row],[Column1]],3,1)="/"),SUBSTITUTE(SUBSTITUTE(L191,M191,""),_xlfn.TEXTAFTER(L191," ",LEN(L191)-LEN(SUBSTITUTE(L191," ",""))),""))</f>
        <v xml:space="preserve"> EF CCD TERRY FORD  EFSLLC Wex Inc </v>
      </c>
      <c r="P191" t="s">
        <v>482</v>
      </c>
    </row>
    <row r="192" spans="1:16" x14ac:dyDescent="0.2">
      <c r="A192" t="s">
        <v>8</v>
      </c>
      <c r="B192" t="str">
        <f t="shared" si="4"/>
        <v/>
      </c>
      <c r="E192" t="s">
        <v>193</v>
      </c>
      <c r="L192" t="s">
        <v>371</v>
      </c>
      <c r="M192" t="str">
        <f>IF(OR(MID(Table1[[#This Row],[Column1]],2,1)="/",MID(Table1[[#This Row],[Column1]],3,1)="/"),_xlfn.TEXTBEFORE(Table1[[#This Row],[Column1]]," ",1),"")</f>
        <v>9/29</v>
      </c>
      <c r="N192" s="1">
        <f>IF(OR(MID(Table1[[#This Row],[Column1]],2,1)="/",MID(Table1[[#This Row],[Column1]],3,1)="/"),VALUE("-"&amp;SUBSTITUTE(_xlfn.TEXTAFTER(L192," ",LEN(L192)-LEN(SUBSTITUTE(L192," ",""))),"-","")))</f>
        <v>-1000</v>
      </c>
      <c r="O192" t="str">
        <f>IF(OR(MID(Table1[[#This Row],[Column1]],2,1)="/",MID(Table1[[#This Row],[Column1]],3,1)="/"),SUBSTITUTE(SUBSTITUTE(L192,M192,""),_xlfn.TEXTAFTER(L192," ",LEN(L192)-LEN(SUBSTITUTE(L192," ",""))),""))</f>
        <v xml:space="preserve"> Tr to Shelia and Terry  Transfer from Terrys Trucking </v>
      </c>
      <c r="P192" t="s">
        <v>488</v>
      </c>
    </row>
    <row r="193" spans="1:5" x14ac:dyDescent="0.2">
      <c r="A193" t="s">
        <v>155</v>
      </c>
      <c r="B193" t="str">
        <f t="shared" si="4"/>
        <v>10/13 T to Shelia and Terry 10/13 Transfer from Terrys Trucking 1,000.00-</v>
      </c>
      <c r="E193" t="s">
        <v>193</v>
      </c>
    </row>
    <row r="194" spans="1:5" x14ac:dyDescent="0.2">
      <c r="A194" t="s">
        <v>4</v>
      </c>
      <c r="B194" t="str">
        <f t="shared" si="4"/>
        <v/>
      </c>
      <c r="E194" t="s">
        <v>193</v>
      </c>
    </row>
    <row r="195" spans="1:5" x14ac:dyDescent="0.2">
      <c r="A195" t="s">
        <v>156</v>
      </c>
      <c r="B195" t="str">
        <f t="shared" si="4"/>
        <v>10/16 P DOLLAR-GE DG 02735704 10/16 POS DEB 1218 10/14/23 12122996 57.87-</v>
      </c>
      <c r="E195" t="s">
        <v>193</v>
      </c>
    </row>
    <row r="196" spans="1:5" x14ac:dyDescent="0.2">
      <c r="A196" t="s">
        <v>157</v>
      </c>
      <c r="B196" t="str">
        <f t="shared" si="4"/>
        <v/>
      </c>
      <c r="E196" t="s">
        <v>193</v>
      </c>
    </row>
    <row r="197" spans="1:5" x14ac:dyDescent="0.2">
      <c r="A197" t="s">
        <v>158</v>
      </c>
      <c r="B197" t="str">
        <f t="shared" ref="B197:B260" si="5">IF(OR(MID(A197,2,1)="/",MID(A197,3,1)="/"),LEFT(A197,7)&amp;" "&amp;A198&amp;" "&amp;SUBSTITUTE(A197,LEFT(A197,7)&amp;" "&amp;A198,""),"")</f>
        <v/>
      </c>
      <c r="E197" t="s">
        <v>193</v>
      </c>
    </row>
    <row r="198" spans="1:5" x14ac:dyDescent="0.2">
      <c r="A198" t="s">
        <v>39</v>
      </c>
      <c r="B198" t="str">
        <f t="shared" si="5"/>
        <v/>
      </c>
      <c r="E198" t="s">
        <v>193</v>
      </c>
    </row>
    <row r="199" spans="1:5" x14ac:dyDescent="0.2">
      <c r="A199" t="s">
        <v>159</v>
      </c>
      <c r="B199" t="str">
        <f t="shared" si="5"/>
        <v>10/16 I PPD 10/16 INS. DRAFT AMERICAN-AMICABL 68.74-</v>
      </c>
      <c r="E199" t="s">
        <v>193</v>
      </c>
    </row>
    <row r="200" spans="1:5" x14ac:dyDescent="0.2">
      <c r="A200" t="s">
        <v>160</v>
      </c>
      <c r="B200" t="str">
        <f t="shared" si="5"/>
        <v/>
      </c>
      <c r="E200" t="s">
        <v>193</v>
      </c>
    </row>
    <row r="201" spans="1:5" x14ac:dyDescent="0.2">
      <c r="A201" t="s">
        <v>161</v>
      </c>
      <c r="B201" t="str">
        <f t="shared" si="5"/>
        <v>10/17 M WEB 10/17 MOBILE PMT CAPITAL ONE 255.00-</v>
      </c>
      <c r="E201" t="s">
        <v>193</v>
      </c>
    </row>
    <row r="202" spans="1:5" x14ac:dyDescent="0.2">
      <c r="A202" t="s">
        <v>57</v>
      </c>
      <c r="B202" t="str">
        <f t="shared" si="5"/>
        <v/>
      </c>
      <c r="E202" t="s">
        <v>193</v>
      </c>
    </row>
    <row r="203" spans="1:5" x14ac:dyDescent="0.2">
      <c r="A203" t="s">
        <v>162</v>
      </c>
      <c r="B203" t="str">
        <f t="shared" si="5"/>
        <v/>
      </c>
      <c r="E203" t="s">
        <v>193</v>
      </c>
    </row>
    <row r="204" spans="1:5" x14ac:dyDescent="0.2">
      <c r="A204" t="s">
        <v>163</v>
      </c>
      <c r="B204" t="str">
        <f t="shared" si="5"/>
        <v>10/20 T to Ford F150 10/20 Transfer from Terrys Trucking 229.27-</v>
      </c>
      <c r="E204" t="s">
        <v>193</v>
      </c>
    </row>
    <row r="205" spans="1:5" x14ac:dyDescent="0.2">
      <c r="A205" t="s">
        <v>29</v>
      </c>
      <c r="B205" t="str">
        <f t="shared" si="5"/>
        <v/>
      </c>
      <c r="E205" t="s">
        <v>193</v>
      </c>
    </row>
    <row r="206" spans="1:5" x14ac:dyDescent="0.2">
      <c r="A206" t="s">
        <v>164</v>
      </c>
      <c r="B206" t="str">
        <f t="shared" si="5"/>
        <v>10/20 T to international Truck 10/20 Transfer from Terrys Trucking 274.31-</v>
      </c>
      <c r="E206" t="s">
        <v>193</v>
      </c>
    </row>
    <row r="207" spans="1:5" x14ac:dyDescent="0.2">
      <c r="A207" t="s">
        <v>7</v>
      </c>
      <c r="B207" t="str">
        <f t="shared" si="5"/>
        <v/>
      </c>
      <c r="E207" t="s">
        <v>193</v>
      </c>
    </row>
    <row r="208" spans="1:5" x14ac:dyDescent="0.2">
      <c r="A208" t="s">
        <v>165</v>
      </c>
      <c r="B208" t="str">
        <f t="shared" si="5"/>
        <v>10/20 E CCD TERRY FORD 10/20 EFSLLC Wex Inc 1,319.90-</v>
      </c>
      <c r="E208" t="s">
        <v>193</v>
      </c>
    </row>
    <row r="209" spans="1:5" x14ac:dyDescent="0.2">
      <c r="A209" t="s">
        <v>8</v>
      </c>
      <c r="B209" t="str">
        <f t="shared" si="5"/>
        <v/>
      </c>
      <c r="E209" t="s">
        <v>193</v>
      </c>
    </row>
    <row r="210" spans="1:5" x14ac:dyDescent="0.2">
      <c r="A210" t="s">
        <v>166</v>
      </c>
      <c r="B210" t="str">
        <f t="shared" si="5"/>
        <v>10/20 T to Shelia and Terry 10/20 Transfer from Terrys Trucking 1,000.00-</v>
      </c>
      <c r="E210" t="s">
        <v>193</v>
      </c>
    </row>
    <row r="211" spans="1:5" x14ac:dyDescent="0.2">
      <c r="A211" t="s">
        <v>4</v>
      </c>
      <c r="B211" t="str">
        <f t="shared" si="5"/>
        <v/>
      </c>
      <c r="E211" t="s">
        <v>193</v>
      </c>
    </row>
    <row r="212" spans="1:5" x14ac:dyDescent="0.2">
      <c r="A212" t="s">
        <v>167</v>
      </c>
      <c r="B212" t="str">
        <f t="shared" si="5"/>
        <v>10/23 P ELY DRUGS MEDICA 10/23 POS DEB 0858 10/21/23 00485373 25.00-</v>
      </c>
      <c r="E212" t="s">
        <v>193</v>
      </c>
    </row>
    <row r="213" spans="1:5" x14ac:dyDescent="0.2">
      <c r="A213" t="s">
        <v>99</v>
      </c>
      <c r="B213" t="str">
        <f t="shared" si="5"/>
        <v/>
      </c>
      <c r="E213" t="s">
        <v>193</v>
      </c>
    </row>
    <row r="214" spans="1:5" x14ac:dyDescent="0.2">
      <c r="A214" t="s">
        <v>100</v>
      </c>
      <c r="B214" t="str">
        <f t="shared" si="5"/>
        <v/>
      </c>
      <c r="E214" t="s">
        <v>193</v>
      </c>
    </row>
    <row r="215" spans="1:5" x14ac:dyDescent="0.2">
      <c r="A215" t="s">
        <v>39</v>
      </c>
      <c r="B215" t="str">
        <f t="shared" si="5"/>
        <v/>
      </c>
      <c r="E215" t="s">
        <v>193</v>
      </c>
    </row>
    <row r="216" spans="1:5" x14ac:dyDescent="0.2">
      <c r="A216" t="s">
        <v>168</v>
      </c>
      <c r="B216" t="str">
        <f t="shared" si="5"/>
        <v>10/23 P NNT RURAL KING GLAS002518 10/23 POS DEB 0947 10/21/23 39100549 26.15-</v>
      </c>
      <c r="E216" t="s">
        <v>193</v>
      </c>
    </row>
    <row r="217" spans="1:5" x14ac:dyDescent="0.2">
      <c r="A217" t="s">
        <v>169</v>
      </c>
      <c r="B217" t="str">
        <f t="shared" si="5"/>
        <v/>
      </c>
      <c r="E217" t="s">
        <v>193</v>
      </c>
    </row>
    <row r="218" spans="1:5" x14ac:dyDescent="0.2">
      <c r="A218" t="s">
        <v>3</v>
      </c>
      <c r="B218" t="str">
        <f t="shared" si="5"/>
        <v/>
      </c>
      <c r="E218" t="s">
        <v>193</v>
      </c>
    </row>
    <row r="219" spans="1:5" x14ac:dyDescent="0.2">
      <c r="A219" t="s">
        <v>39</v>
      </c>
      <c r="B219" t="str">
        <f t="shared" si="5"/>
        <v/>
      </c>
      <c r="E219" t="s">
        <v>193</v>
      </c>
    </row>
    <row r="220" spans="1:5" x14ac:dyDescent="0.2">
      <c r="A220" t="s">
        <v>170</v>
      </c>
      <c r="B220" t="str">
        <f t="shared" si="5"/>
        <v>10/23 P Speedway 10/23 POS DEB 1308 10/23/23 00874530 69.00-</v>
      </c>
      <c r="E220" t="s">
        <v>193</v>
      </c>
    </row>
    <row r="221" spans="1:5" x14ac:dyDescent="0.2">
      <c r="A221" t="s">
        <v>51</v>
      </c>
      <c r="B221" t="str">
        <f t="shared" si="5"/>
        <v/>
      </c>
      <c r="E221" t="s">
        <v>193</v>
      </c>
    </row>
    <row r="222" spans="1:5" x14ac:dyDescent="0.2">
      <c r="A222" t="s">
        <v>52</v>
      </c>
      <c r="B222" t="str">
        <f t="shared" si="5"/>
        <v/>
      </c>
      <c r="E222" t="s">
        <v>193</v>
      </c>
    </row>
    <row r="223" spans="1:5" x14ac:dyDescent="0.2">
      <c r="A223" t="s">
        <v>34</v>
      </c>
      <c r="B223" t="str">
        <f t="shared" si="5"/>
        <v/>
      </c>
      <c r="E223" t="s">
        <v>193</v>
      </c>
    </row>
    <row r="224" spans="1:5" x14ac:dyDescent="0.2">
      <c r="A224" t="s">
        <v>171</v>
      </c>
      <c r="B224" t="str">
        <f t="shared" si="5"/>
        <v>10/24 8 CCD TERRY FORD 10/24 8007737277 PREPASS 17.65-</v>
      </c>
      <c r="E224" t="s">
        <v>193</v>
      </c>
    </row>
    <row r="225" spans="1:5" x14ac:dyDescent="0.2">
      <c r="A225" t="s">
        <v>8</v>
      </c>
      <c r="B225" t="str">
        <f t="shared" si="5"/>
        <v/>
      </c>
      <c r="E225" t="s">
        <v>193</v>
      </c>
    </row>
    <row r="226" spans="1:5" x14ac:dyDescent="0.2">
      <c r="A226" t="s">
        <v>172</v>
      </c>
      <c r="B226" t="str">
        <f t="shared" si="5"/>
        <v>10/26 P DESI BHAI TRUCKS &amp; TIR 10/26 POS DEB 0950 10/26/23 00007721 .45-</v>
      </c>
      <c r="E226" t="s">
        <v>193</v>
      </c>
    </row>
    <row r="227" spans="1:5" x14ac:dyDescent="0.2">
      <c r="A227" t="s">
        <v>173</v>
      </c>
      <c r="B227" t="str">
        <f t="shared" si="5"/>
        <v/>
      </c>
      <c r="E227" t="s">
        <v>193</v>
      </c>
    </row>
    <row r="228" spans="1:5" x14ac:dyDescent="0.2">
      <c r="A228" t="s">
        <v>174</v>
      </c>
      <c r="B228" t="str">
        <f t="shared" si="5"/>
        <v/>
      </c>
      <c r="E228" t="s">
        <v>193</v>
      </c>
    </row>
    <row r="229" spans="1:5" x14ac:dyDescent="0.2">
      <c r="A229" t="s">
        <v>175</v>
      </c>
      <c r="B229" t="str">
        <f t="shared" si="5"/>
        <v/>
      </c>
      <c r="E229" t="s">
        <v>193</v>
      </c>
    </row>
    <row r="230" spans="1:5" x14ac:dyDescent="0.2">
      <c r="A230" t="s">
        <v>176</v>
      </c>
      <c r="B230" t="str">
        <f t="shared" si="5"/>
        <v>10/26 P DESI BHAI TRUCKS &amp; TIR 10/26 POS DEB 0951 10/26/23 00007723 44.00-</v>
      </c>
      <c r="E230" t="s">
        <v>193</v>
      </c>
    </row>
    <row r="231" spans="1:5" x14ac:dyDescent="0.2">
      <c r="A231" t="s">
        <v>173</v>
      </c>
      <c r="B231" t="str">
        <f t="shared" si="5"/>
        <v/>
      </c>
      <c r="E231" t="s">
        <v>193</v>
      </c>
    </row>
    <row r="232" spans="1:5" x14ac:dyDescent="0.2">
      <c r="A232" t="s">
        <v>174</v>
      </c>
      <c r="B232" t="str">
        <f t="shared" si="5"/>
        <v/>
      </c>
      <c r="E232" t="s">
        <v>193</v>
      </c>
    </row>
    <row r="233" spans="1:5" x14ac:dyDescent="0.2">
      <c r="A233" t="s">
        <v>177</v>
      </c>
      <c r="B233" t="str">
        <f t="shared" si="5"/>
        <v>10/27 E CCD TERRY FORD 10/27 EFSLLC Wex Inc 290.80-</v>
      </c>
      <c r="E233" t="s">
        <v>193</v>
      </c>
    </row>
    <row r="234" spans="1:5" x14ac:dyDescent="0.2">
      <c r="A234" t="s">
        <v>8</v>
      </c>
      <c r="B234" t="str">
        <f t="shared" si="5"/>
        <v/>
      </c>
      <c r="E234" t="s">
        <v>193</v>
      </c>
    </row>
    <row r="235" spans="1:5" x14ac:dyDescent="0.2">
      <c r="A235" t="s">
        <v>178</v>
      </c>
      <c r="B235" t="str">
        <f t="shared" si="5"/>
        <v>10/27 T to Shelia and Terry 10/27 Transfer from Terrys Trucking 1,000.00-</v>
      </c>
      <c r="E235" t="s">
        <v>193</v>
      </c>
    </row>
    <row r="236" spans="1:5" x14ac:dyDescent="0.2">
      <c r="A236" t="s">
        <v>4</v>
      </c>
      <c r="B236" t="str">
        <f t="shared" si="5"/>
        <v/>
      </c>
      <c r="E236" t="s">
        <v>193</v>
      </c>
    </row>
    <row r="237" spans="1:5" x14ac:dyDescent="0.2">
      <c r="A237" t="s">
        <v>179</v>
      </c>
      <c r="B237" t="str">
        <f t="shared" si="5"/>
        <v>10/30 P DOLLAR GE DG 12616124 10/30 POS DEB 1254 10/29/23 12525510 129.69-</v>
      </c>
      <c r="E237" t="s">
        <v>193</v>
      </c>
    </row>
    <row r="238" spans="1:5" x14ac:dyDescent="0.2">
      <c r="A238" t="s">
        <v>128</v>
      </c>
      <c r="B238" t="str">
        <f t="shared" si="5"/>
        <v/>
      </c>
      <c r="E238" t="s">
        <v>193</v>
      </c>
    </row>
    <row r="239" spans="1:5" x14ac:dyDescent="0.2">
      <c r="A239" t="s">
        <v>129</v>
      </c>
      <c r="B239" t="str">
        <f t="shared" si="5"/>
        <v/>
      </c>
      <c r="E239" t="s">
        <v>193</v>
      </c>
    </row>
    <row r="240" spans="1:5" x14ac:dyDescent="0.2">
      <c r="A240" t="s">
        <v>46</v>
      </c>
      <c r="B240" t="str">
        <f t="shared" si="5"/>
        <v/>
      </c>
      <c r="E240" t="s">
        <v>193</v>
      </c>
    </row>
    <row r="241" spans="1:5" x14ac:dyDescent="0.2">
      <c r="A241" t="s">
        <v>180</v>
      </c>
      <c r="B241" t="str">
        <f t="shared" si="5"/>
        <v>11/03 E CCD TERRY FORD 11/03 EFSLLC Wex Inc 2,097.52-</v>
      </c>
      <c r="E241" t="s">
        <v>193</v>
      </c>
    </row>
    <row r="242" spans="1:5" x14ac:dyDescent="0.2">
      <c r="A242" t="s">
        <v>8</v>
      </c>
      <c r="B242" t="str">
        <f t="shared" si="5"/>
        <v/>
      </c>
      <c r="E242" t="s">
        <v>193</v>
      </c>
    </row>
    <row r="243" spans="1:5" x14ac:dyDescent="0.2">
      <c r="A243" t="s">
        <v>181</v>
      </c>
      <c r="B243" t="str">
        <f t="shared" si="5"/>
        <v>11/03 T to Shelia and Terry 11/03 Transfer from Terrys Trucking 900.00-</v>
      </c>
      <c r="E243" t="s">
        <v>193</v>
      </c>
    </row>
    <row r="244" spans="1:5" x14ac:dyDescent="0.2">
      <c r="A244" t="s">
        <v>4</v>
      </c>
      <c r="B244" t="str">
        <f t="shared" si="5"/>
        <v/>
      </c>
      <c r="E244" t="s">
        <v>193</v>
      </c>
    </row>
    <row r="245" spans="1:5" x14ac:dyDescent="0.2">
      <c r="A245" t="s">
        <v>182</v>
      </c>
      <c r="B245" t="str">
        <f t="shared" si="5"/>
        <v>11/06 D SYNCB PAYMENT 11/06 DBT CRD 1100 11/03/23 DSD5VNOI 33.57-</v>
      </c>
      <c r="E245" t="s">
        <v>193</v>
      </c>
    </row>
    <row r="246" spans="1:5" x14ac:dyDescent="0.2">
      <c r="A246" t="s">
        <v>183</v>
      </c>
      <c r="B246" t="str">
        <f t="shared" si="5"/>
        <v/>
      </c>
      <c r="E246" t="s">
        <v>193</v>
      </c>
    </row>
    <row r="247" spans="1:5" x14ac:dyDescent="0.2">
      <c r="A247" t="s">
        <v>184</v>
      </c>
      <c r="B247" t="str">
        <f t="shared" si="5"/>
        <v/>
      </c>
      <c r="E247" t="s">
        <v>193</v>
      </c>
    </row>
    <row r="248" spans="1:5" x14ac:dyDescent="0.2">
      <c r="A248" t="s">
        <v>185</v>
      </c>
      <c r="B248" t="str">
        <f t="shared" si="5"/>
        <v>11/06 D TJ HEALTH PATIENT PORT 11/06 DBT CRD 0959 11/03/23 DSN34Z7V 242.75-</v>
      </c>
      <c r="E248" t="s">
        <v>193</v>
      </c>
    </row>
    <row r="249" spans="1:5" x14ac:dyDescent="0.2">
      <c r="A249" t="s">
        <v>55</v>
      </c>
      <c r="B249" t="str">
        <f t="shared" si="5"/>
        <v/>
      </c>
      <c r="E249" t="s">
        <v>193</v>
      </c>
    </row>
    <row r="250" spans="1:5" x14ac:dyDescent="0.2">
      <c r="A250" t="s">
        <v>39</v>
      </c>
      <c r="B250" t="str">
        <f t="shared" si="5"/>
        <v/>
      </c>
      <c r="E250" t="s">
        <v>193</v>
      </c>
    </row>
    <row r="251" spans="1:5" x14ac:dyDescent="0.2">
      <c r="A251" t="s">
        <v>186</v>
      </c>
      <c r="B251" t="str">
        <f t="shared" si="5"/>
        <v>11/06 D APPLE.COM/BILL 11/06 DBT CRD 0618 11/05/23 DSYSPJEH .99-</v>
      </c>
      <c r="E251" t="s">
        <v>193</v>
      </c>
    </row>
    <row r="252" spans="1:5" x14ac:dyDescent="0.2">
      <c r="A252" t="s">
        <v>60</v>
      </c>
      <c r="B252" t="str">
        <f t="shared" si="5"/>
        <v/>
      </c>
      <c r="E252" t="s">
        <v>193</v>
      </c>
    </row>
    <row r="253" spans="1:5" x14ac:dyDescent="0.2">
      <c r="A253" t="s">
        <v>61</v>
      </c>
      <c r="B253" t="str">
        <f t="shared" si="5"/>
        <v/>
      </c>
      <c r="E253" t="s">
        <v>193</v>
      </c>
    </row>
    <row r="254" spans="1:5" x14ac:dyDescent="0.2">
      <c r="A254" t="s">
        <v>187</v>
      </c>
      <c r="B254" t="str">
        <f t="shared" si="5"/>
        <v>11/07 D LEGALSHIELD *MEMBRSHIP 11/07 DBT CRD 0431 11/06/23 DSF0W2OU 32.95-</v>
      </c>
      <c r="E254" t="s">
        <v>193</v>
      </c>
    </row>
    <row r="255" spans="1:5" x14ac:dyDescent="0.2">
      <c r="A255" t="s">
        <v>63</v>
      </c>
      <c r="B255" t="str">
        <f t="shared" si="5"/>
        <v/>
      </c>
      <c r="E255" t="s">
        <v>193</v>
      </c>
    </row>
    <row r="256" spans="1:5" x14ac:dyDescent="0.2">
      <c r="A256" t="s">
        <v>64</v>
      </c>
      <c r="B256" t="str">
        <f t="shared" si="5"/>
        <v/>
      </c>
      <c r="E256" t="s">
        <v>193</v>
      </c>
    </row>
    <row r="257" spans="1:5" x14ac:dyDescent="0.2">
      <c r="A257" t="s">
        <v>188</v>
      </c>
      <c r="B257" t="str">
        <f t="shared" si="5"/>
        <v>11/10 E CCD TERRY FORD 11/10 EFSLLC Wex Inc 836.37-</v>
      </c>
      <c r="E257" t="s">
        <v>193</v>
      </c>
    </row>
    <row r="258" spans="1:5" x14ac:dyDescent="0.2">
      <c r="A258" t="s">
        <v>8</v>
      </c>
      <c r="B258" t="str">
        <f t="shared" si="5"/>
        <v/>
      </c>
      <c r="E258" t="s">
        <v>193</v>
      </c>
    </row>
    <row r="259" spans="1:5" x14ac:dyDescent="0.2">
      <c r="A259" t="s">
        <v>189</v>
      </c>
      <c r="B259" t="str">
        <f t="shared" si="5"/>
        <v>11/10 T to Shelia and Terry 11/10 Transfer from Terrys Trucking 1,000.00-</v>
      </c>
      <c r="E259" t="s">
        <v>193</v>
      </c>
    </row>
    <row r="260" spans="1:5" x14ac:dyDescent="0.2">
      <c r="A260" t="s">
        <v>4</v>
      </c>
      <c r="B260" t="str">
        <f t="shared" si="5"/>
        <v/>
      </c>
      <c r="E260" t="s">
        <v>193</v>
      </c>
    </row>
    <row r="261" spans="1:5" x14ac:dyDescent="0.2">
      <c r="A261" t="s">
        <v>190</v>
      </c>
      <c r="B261" t="str">
        <f t="shared" ref="B261:B324" si="6">IF(OR(MID(A261,2,1)="/",MID(A261,3,1)="/"),LEFT(A261,7)&amp;" "&amp;A262&amp;" "&amp;SUBSTITUTE(A261,LEFT(A261,7)&amp;" "&amp;A262,""),"")</f>
        <v>11/10 S 11/13 POS DEB 1123 11/11/23 11226899 185.35- 11/10 Service Charge 8.00-SC</v>
      </c>
      <c r="E261" t="s">
        <v>193</v>
      </c>
    </row>
    <row r="262" spans="1:5" x14ac:dyDescent="0.2">
      <c r="A262" t="s">
        <v>117</v>
      </c>
      <c r="B262" t="str">
        <f t="shared" si="6"/>
        <v>11/13 P WM SUPERC Wal-Mart Sup 11/13 POS DEB 1123 11/11/23 11226899 185.35-</v>
      </c>
      <c r="E262" t="s">
        <v>193</v>
      </c>
    </row>
    <row r="263" spans="1:5" x14ac:dyDescent="0.2">
      <c r="A263" t="s">
        <v>41</v>
      </c>
      <c r="B263" t="str">
        <f t="shared" si="6"/>
        <v/>
      </c>
      <c r="E263" t="s">
        <v>193</v>
      </c>
    </row>
    <row r="264" spans="1:5" x14ac:dyDescent="0.2">
      <c r="A264" t="s">
        <v>42</v>
      </c>
      <c r="B264" t="str">
        <f t="shared" si="6"/>
        <v/>
      </c>
      <c r="E264" t="s">
        <v>193</v>
      </c>
    </row>
    <row r="265" spans="1:5" x14ac:dyDescent="0.2">
      <c r="A265" t="s">
        <v>39</v>
      </c>
      <c r="B265" t="str">
        <f t="shared" si="6"/>
        <v/>
      </c>
      <c r="E265" t="s">
        <v>193</v>
      </c>
    </row>
    <row r="266" spans="1:5" x14ac:dyDescent="0.2">
      <c r="A266" t="s">
        <v>118</v>
      </c>
      <c r="B266" t="str">
        <f t="shared" si="6"/>
        <v>11/13 D TOTAL TRUCK PARTS 11/13 DBT CRD 1621 11/10/23 DSP9AAC2 96.91-</v>
      </c>
      <c r="E266" t="s">
        <v>193</v>
      </c>
    </row>
    <row r="267" spans="1:5" x14ac:dyDescent="0.2">
      <c r="A267" t="s">
        <v>0</v>
      </c>
      <c r="B267" t="str">
        <f t="shared" si="6"/>
        <v/>
      </c>
      <c r="E267" t="s">
        <v>193</v>
      </c>
    </row>
    <row r="268" spans="1:5" x14ac:dyDescent="0.2">
      <c r="A268" t="s">
        <v>39</v>
      </c>
      <c r="B268" t="str">
        <f t="shared" si="6"/>
        <v/>
      </c>
      <c r="E268" t="s">
        <v>193</v>
      </c>
    </row>
    <row r="269" spans="1:5" x14ac:dyDescent="0.2">
      <c r="A269" t="s">
        <v>119</v>
      </c>
      <c r="B269" t="str">
        <f t="shared" si="6"/>
        <v>11/13 M WEB 11/13 MOBILE PMT CAPITAL ONE 262.80-</v>
      </c>
      <c r="E269" t="s">
        <v>193</v>
      </c>
    </row>
    <row r="270" spans="1:5" x14ac:dyDescent="0.2">
      <c r="A270" t="s">
        <v>57</v>
      </c>
      <c r="B270" t="str">
        <f t="shared" si="6"/>
        <v/>
      </c>
      <c r="E270" t="s">
        <v>193</v>
      </c>
    </row>
    <row r="271" spans="1:5" x14ac:dyDescent="0.2">
      <c r="A271" t="s">
        <v>120</v>
      </c>
      <c r="B271" t="str">
        <f t="shared" si="6"/>
        <v/>
      </c>
      <c r="E271" t="s">
        <v>193</v>
      </c>
    </row>
    <row r="272" spans="1:5" x14ac:dyDescent="0.2">
      <c r="A272" t="s">
        <v>121</v>
      </c>
      <c r="B272" t="str">
        <f t="shared" si="6"/>
        <v>11/14 D TOTAL TRUCK PARTS 11/14 DBT CRD 1108 11/13/23 DSEAUY16 29.97-</v>
      </c>
      <c r="E272" t="s">
        <v>193</v>
      </c>
    </row>
    <row r="273" spans="1:5" x14ac:dyDescent="0.2">
      <c r="A273" t="s">
        <v>0</v>
      </c>
      <c r="B273" t="str">
        <f t="shared" si="6"/>
        <v/>
      </c>
      <c r="E273" t="s">
        <v>193</v>
      </c>
    </row>
    <row r="274" spans="1:5" x14ac:dyDescent="0.2">
      <c r="A274" t="s">
        <v>39</v>
      </c>
      <c r="B274" t="str">
        <f t="shared" si="6"/>
        <v/>
      </c>
      <c r="E274" t="s">
        <v>193</v>
      </c>
    </row>
    <row r="275" spans="1:5" x14ac:dyDescent="0.2">
      <c r="A275" t="s">
        <v>122</v>
      </c>
      <c r="B275" t="str">
        <f t="shared" si="6"/>
        <v>11/15 I PPD 8007367311 11/15 INS. DRAFT AMERICAN-AMICABL 68.74-</v>
      </c>
      <c r="E275" t="s">
        <v>193</v>
      </c>
    </row>
    <row r="276" spans="1:5" x14ac:dyDescent="0.2">
      <c r="A276" t="s">
        <v>43</v>
      </c>
      <c r="B276" t="str">
        <f t="shared" si="6"/>
        <v/>
      </c>
      <c r="E276" t="s">
        <v>193</v>
      </c>
    </row>
    <row r="277" spans="1:5" x14ac:dyDescent="0.2">
      <c r="A277" t="s">
        <v>123</v>
      </c>
      <c r="B277" t="str">
        <f t="shared" si="6"/>
        <v>11/17 E CCD TERRY FORD 11/17 EFSLLC Wex Inc 1,218.05-</v>
      </c>
      <c r="E277" t="s">
        <v>193</v>
      </c>
    </row>
    <row r="278" spans="1:5" x14ac:dyDescent="0.2">
      <c r="A278" t="s">
        <v>8</v>
      </c>
      <c r="B278" t="str">
        <f t="shared" si="6"/>
        <v/>
      </c>
      <c r="E278" t="s">
        <v>193</v>
      </c>
    </row>
    <row r="279" spans="1:5" x14ac:dyDescent="0.2">
      <c r="A279" t="s">
        <v>124</v>
      </c>
      <c r="B279" t="str">
        <f t="shared" si="6"/>
        <v>11/17 T to Shelia and Terry 11/17 Transfer from Terrys Trucking 1,000.00-</v>
      </c>
      <c r="E279" t="s">
        <v>193</v>
      </c>
    </row>
    <row r="280" spans="1:5" x14ac:dyDescent="0.2">
      <c r="A280" t="s">
        <v>4</v>
      </c>
      <c r="B280" t="str">
        <f t="shared" si="6"/>
        <v/>
      </c>
      <c r="E280" t="s">
        <v>193</v>
      </c>
    </row>
    <row r="281" spans="1:5" x14ac:dyDescent="0.2">
      <c r="A281" t="s">
        <v>125</v>
      </c>
      <c r="B281" t="str">
        <f t="shared" si="6"/>
        <v>11/20 T to Ford F150 11/20 Transfer from Terrys Trucking 229.27-</v>
      </c>
      <c r="E281" t="s">
        <v>193</v>
      </c>
    </row>
    <row r="282" spans="1:5" x14ac:dyDescent="0.2">
      <c r="A282" t="s">
        <v>29</v>
      </c>
      <c r="B282" t="str">
        <f t="shared" si="6"/>
        <v/>
      </c>
      <c r="E282" t="s">
        <v>193</v>
      </c>
    </row>
    <row r="283" spans="1:5" x14ac:dyDescent="0.2">
      <c r="A283" t="s">
        <v>126</v>
      </c>
      <c r="B283" t="str">
        <f t="shared" si="6"/>
        <v>11/20 T to international Truck 11/20 Transfer from Terrys Trucking 274.31-</v>
      </c>
      <c r="E283" t="s">
        <v>193</v>
      </c>
    </row>
    <row r="284" spans="1:5" x14ac:dyDescent="0.2">
      <c r="A284" t="s">
        <v>7</v>
      </c>
      <c r="B284" t="str">
        <f t="shared" si="6"/>
        <v/>
      </c>
      <c r="E284" t="s">
        <v>193</v>
      </c>
    </row>
    <row r="285" spans="1:5" x14ac:dyDescent="0.2">
      <c r="A285" t="s">
        <v>127</v>
      </c>
      <c r="B285" t="str">
        <f t="shared" si="6"/>
        <v>11/20 P DOLLAR GE DG 12616124 11/20 POS DEB 1323 11/19/23 13209157 50.75-</v>
      </c>
      <c r="E285" t="s">
        <v>193</v>
      </c>
    </row>
    <row r="286" spans="1:5" x14ac:dyDescent="0.2">
      <c r="A286" t="s">
        <v>128</v>
      </c>
      <c r="B286" t="str">
        <f t="shared" si="6"/>
        <v/>
      </c>
      <c r="E286" t="s">
        <v>193</v>
      </c>
    </row>
    <row r="287" spans="1:5" x14ac:dyDescent="0.2">
      <c r="A287" t="s">
        <v>129</v>
      </c>
      <c r="B287" t="str">
        <f t="shared" si="6"/>
        <v/>
      </c>
      <c r="E287" t="s">
        <v>193</v>
      </c>
    </row>
    <row r="288" spans="1:5" x14ac:dyDescent="0.2">
      <c r="A288" t="s">
        <v>46</v>
      </c>
      <c r="B288" t="str">
        <f t="shared" si="6"/>
        <v/>
      </c>
      <c r="E288" t="s">
        <v>193</v>
      </c>
    </row>
    <row r="289" spans="1:5" x14ac:dyDescent="0.2">
      <c r="A289" t="s">
        <v>130</v>
      </c>
      <c r="B289" t="str">
        <f t="shared" si="6"/>
        <v>11/21 M WEB 11/21 MOBILE PMT CAPITAL ONE 106.98-</v>
      </c>
      <c r="E289" t="s">
        <v>193</v>
      </c>
    </row>
    <row r="290" spans="1:5" x14ac:dyDescent="0.2">
      <c r="A290" t="s">
        <v>57</v>
      </c>
      <c r="B290" t="str">
        <f t="shared" si="6"/>
        <v/>
      </c>
      <c r="E290" t="s">
        <v>193</v>
      </c>
    </row>
    <row r="291" spans="1:5" x14ac:dyDescent="0.2">
      <c r="A291" t="s">
        <v>131</v>
      </c>
      <c r="B291" t="str">
        <f t="shared" si="6"/>
        <v/>
      </c>
      <c r="E291" t="s">
        <v>193</v>
      </c>
    </row>
    <row r="292" spans="1:5" x14ac:dyDescent="0.2">
      <c r="A292" t="s">
        <v>132</v>
      </c>
      <c r="B292" t="str">
        <f t="shared" si="6"/>
        <v>11/22 8 CCD TERRY FORD 11/22 8007737277 PREPASS 17.65-</v>
      </c>
      <c r="E292" t="s">
        <v>193</v>
      </c>
    </row>
    <row r="293" spans="1:5" x14ac:dyDescent="0.2">
      <c r="A293" t="s">
        <v>8</v>
      </c>
      <c r="B293" t="str">
        <f t="shared" si="6"/>
        <v/>
      </c>
      <c r="E293" t="s">
        <v>193</v>
      </c>
    </row>
    <row r="294" spans="1:5" x14ac:dyDescent="0.2">
      <c r="A294" t="s">
        <v>133</v>
      </c>
      <c r="B294" t="str">
        <f t="shared" si="6"/>
        <v>11/24 P DOLLAR GE DG 12616124 11/24 POS DEB 1135 11/24/23 11310074 48.80-</v>
      </c>
      <c r="E294" t="s">
        <v>193</v>
      </c>
    </row>
    <row r="295" spans="1:5" x14ac:dyDescent="0.2">
      <c r="A295" t="s">
        <v>128</v>
      </c>
      <c r="B295" t="str">
        <f t="shared" si="6"/>
        <v/>
      </c>
      <c r="E295" t="s">
        <v>193</v>
      </c>
    </row>
    <row r="296" spans="1:5" x14ac:dyDescent="0.2">
      <c r="A296" t="s">
        <v>129</v>
      </c>
      <c r="B296" t="str">
        <f t="shared" si="6"/>
        <v/>
      </c>
      <c r="E296" t="s">
        <v>193</v>
      </c>
    </row>
    <row r="297" spans="1:5" x14ac:dyDescent="0.2">
      <c r="A297" t="s">
        <v>46</v>
      </c>
      <c r="B297" t="str">
        <f t="shared" si="6"/>
        <v/>
      </c>
      <c r="E297" t="s">
        <v>193</v>
      </c>
    </row>
    <row r="298" spans="1:5" x14ac:dyDescent="0.2">
      <c r="A298" t="s">
        <v>134</v>
      </c>
      <c r="B298" t="str">
        <f t="shared" si="6"/>
        <v>11/24 T to Shelia and Terry 11/24 Transfer from Terrys Trucking 1,000.00-</v>
      </c>
      <c r="E298" t="s">
        <v>193</v>
      </c>
    </row>
    <row r="299" spans="1:5" x14ac:dyDescent="0.2">
      <c r="A299" t="s">
        <v>4</v>
      </c>
      <c r="B299" t="str">
        <f t="shared" si="6"/>
        <v/>
      </c>
      <c r="E299" t="s">
        <v>193</v>
      </c>
    </row>
    <row r="300" spans="1:5" x14ac:dyDescent="0.2">
      <c r="A300" t="s">
        <v>135</v>
      </c>
      <c r="B300" t="str">
        <f t="shared" si="6"/>
        <v>11/27 E CCD TERRY FORD 11/27 EFSLLC Wex Inc 895.04-</v>
      </c>
      <c r="E300" t="s">
        <v>193</v>
      </c>
    </row>
    <row r="301" spans="1:5" x14ac:dyDescent="0.2">
      <c r="A301" t="s">
        <v>8</v>
      </c>
      <c r="B301" t="str">
        <f t="shared" si="6"/>
        <v/>
      </c>
      <c r="E301" t="s">
        <v>193</v>
      </c>
    </row>
    <row r="302" spans="1:5" x14ac:dyDescent="0.2">
      <c r="A302" t="s">
        <v>136</v>
      </c>
      <c r="B302" t="str">
        <f t="shared" si="6"/>
        <v>12/01 E CCD TERRY FORD 12/01 EFSLLC Wex Inc 923.45-</v>
      </c>
      <c r="E302" t="s">
        <v>193</v>
      </c>
    </row>
    <row r="303" spans="1:5" x14ac:dyDescent="0.2">
      <c r="A303" t="s">
        <v>8</v>
      </c>
      <c r="B303" t="str">
        <f t="shared" si="6"/>
        <v/>
      </c>
      <c r="E303" t="s">
        <v>193</v>
      </c>
    </row>
    <row r="304" spans="1:5" x14ac:dyDescent="0.2">
      <c r="A304" t="s">
        <v>137</v>
      </c>
      <c r="B304" t="str">
        <f t="shared" si="6"/>
        <v>12/01 T to Shelia and Terry 12/01 Transfer from Terrys Trucking 1,000.00-</v>
      </c>
      <c r="E304" t="s">
        <v>193</v>
      </c>
    </row>
    <row r="305" spans="1:5" x14ac:dyDescent="0.2">
      <c r="A305" t="s">
        <v>4</v>
      </c>
      <c r="B305" t="str">
        <f t="shared" si="6"/>
        <v/>
      </c>
      <c r="E305" t="s">
        <v>193</v>
      </c>
    </row>
    <row r="306" spans="1:5" x14ac:dyDescent="0.2">
      <c r="A306" t="s">
        <v>138</v>
      </c>
      <c r="B306" t="str">
        <f t="shared" si="6"/>
        <v>12/04 A Edmonton State Bank 12/04 ATM W/D 1119 12/02/23 00006163 100.00-</v>
      </c>
      <c r="E306" t="s">
        <v>193</v>
      </c>
    </row>
    <row r="307" spans="1:5" x14ac:dyDescent="0.2">
      <c r="A307" t="s">
        <v>32</v>
      </c>
      <c r="B307" t="str">
        <f t="shared" si="6"/>
        <v/>
      </c>
      <c r="E307" t="s">
        <v>193</v>
      </c>
    </row>
    <row r="308" spans="1:5" x14ac:dyDescent="0.2">
      <c r="A308" t="s">
        <v>317</v>
      </c>
      <c r="B308" t="str">
        <f t="shared" si="6"/>
        <v/>
      </c>
      <c r="E308" t="s">
        <v>193</v>
      </c>
    </row>
    <row r="309" spans="1:5" x14ac:dyDescent="0.2">
      <c r="A309" t="s">
        <v>34</v>
      </c>
      <c r="B309" t="str">
        <f t="shared" si="6"/>
        <v/>
      </c>
      <c r="E309" t="s">
        <v>193</v>
      </c>
    </row>
    <row r="310" spans="1:5" x14ac:dyDescent="0.2">
      <c r="A310" t="s">
        <v>139</v>
      </c>
      <c r="B310" t="str">
        <f t="shared" si="6"/>
        <v>12/04 P DOLLAR GENERAL #12616 12/04 POS DEB 1236 12/03/23 00169128 14.71-</v>
      </c>
      <c r="E310" t="s">
        <v>193</v>
      </c>
    </row>
    <row r="311" spans="1:5" x14ac:dyDescent="0.2">
      <c r="A311" t="s">
        <v>44</v>
      </c>
      <c r="B311" t="str">
        <f t="shared" si="6"/>
        <v/>
      </c>
      <c r="E311" t="s">
        <v>193</v>
      </c>
    </row>
    <row r="312" spans="1:5" x14ac:dyDescent="0.2">
      <c r="A312" t="s">
        <v>45</v>
      </c>
      <c r="B312" t="str">
        <f t="shared" si="6"/>
        <v/>
      </c>
      <c r="E312" t="s">
        <v>193</v>
      </c>
    </row>
    <row r="313" spans="1:5" x14ac:dyDescent="0.2">
      <c r="A313" t="s">
        <v>46</v>
      </c>
      <c r="B313" t="str">
        <f t="shared" si="6"/>
        <v/>
      </c>
      <c r="E313" t="s">
        <v>193</v>
      </c>
    </row>
    <row r="314" spans="1:5" x14ac:dyDescent="0.2">
      <c r="A314" t="s">
        <v>140</v>
      </c>
      <c r="B314" t="str">
        <f t="shared" si="6"/>
        <v>12/04 P ELY DRUGS MEDICA 12/04 POS DEB 1006 12/02/23 00229713 92.96-</v>
      </c>
      <c r="E314" t="s">
        <v>193</v>
      </c>
    </row>
    <row r="315" spans="1:5" x14ac:dyDescent="0.2">
      <c r="A315" t="s">
        <v>99</v>
      </c>
      <c r="B315" t="str">
        <f t="shared" si="6"/>
        <v/>
      </c>
      <c r="E315" t="s">
        <v>193</v>
      </c>
    </row>
    <row r="316" spans="1:5" x14ac:dyDescent="0.2">
      <c r="A316" t="s">
        <v>100</v>
      </c>
      <c r="B316" t="str">
        <f t="shared" si="6"/>
        <v/>
      </c>
      <c r="E316" t="s">
        <v>193</v>
      </c>
    </row>
    <row r="317" spans="1:5" x14ac:dyDescent="0.2">
      <c r="A317" t="s">
        <v>39</v>
      </c>
      <c r="B317" t="str">
        <f t="shared" si="6"/>
        <v/>
      </c>
      <c r="E317" t="s">
        <v>193</v>
      </c>
    </row>
    <row r="318" spans="1:5" x14ac:dyDescent="0.2">
      <c r="A318" t="s">
        <v>141</v>
      </c>
      <c r="B318" t="str">
        <f t="shared" si="6"/>
        <v>12/04 D TJ HEALTH PATIENT PORT 12/04 DBT CRD 0901 12/03/23 DSQA48OC 242.75-</v>
      </c>
      <c r="E318" t="s">
        <v>193</v>
      </c>
    </row>
    <row r="319" spans="1:5" x14ac:dyDescent="0.2">
      <c r="A319" t="s">
        <v>55</v>
      </c>
      <c r="B319" t="str">
        <f t="shared" si="6"/>
        <v/>
      </c>
      <c r="E319" t="s">
        <v>193</v>
      </c>
    </row>
    <row r="320" spans="1:5" x14ac:dyDescent="0.2">
      <c r="A320" t="s">
        <v>39</v>
      </c>
      <c r="B320" t="str">
        <f t="shared" si="6"/>
        <v/>
      </c>
      <c r="E320" t="s">
        <v>193</v>
      </c>
    </row>
    <row r="321" spans="1:5" x14ac:dyDescent="0.2">
      <c r="A321" t="s">
        <v>142</v>
      </c>
      <c r="B321" t="str">
        <f t="shared" si="6"/>
        <v>12/04 M WEB 12/04 MOBILE PMT CAPITAL ONE 235.71-</v>
      </c>
      <c r="E321" t="s">
        <v>193</v>
      </c>
    </row>
    <row r="322" spans="1:5" x14ac:dyDescent="0.2">
      <c r="A322" t="s">
        <v>57</v>
      </c>
      <c r="B322" t="str">
        <f t="shared" si="6"/>
        <v/>
      </c>
      <c r="E322" t="s">
        <v>193</v>
      </c>
    </row>
    <row r="323" spans="1:5" x14ac:dyDescent="0.2">
      <c r="A323" t="s">
        <v>143</v>
      </c>
      <c r="B323" t="str">
        <f t="shared" si="6"/>
        <v/>
      </c>
      <c r="E323" t="s">
        <v>193</v>
      </c>
    </row>
    <row r="324" spans="1:5" x14ac:dyDescent="0.2">
      <c r="A324" t="s">
        <v>144</v>
      </c>
      <c r="B324" t="str">
        <f t="shared" si="6"/>
        <v>12/07 D GOODYEAR COMMERCIAL TI 12/07 DBT CRD 0806 12/06/23 DSHRLO5P 160.40-</v>
      </c>
      <c r="E324" t="s">
        <v>193</v>
      </c>
    </row>
    <row r="325" spans="1:5" x14ac:dyDescent="0.2">
      <c r="A325" t="s">
        <v>145</v>
      </c>
      <c r="B325" t="str">
        <f t="shared" ref="B325:B385" si="7">IF(OR(MID(A325,2,1)="/",MID(A325,3,1)="/"),LEFT(A325,7)&amp;" "&amp;A326&amp;" "&amp;SUBSTITUTE(A325,LEFT(A325,7)&amp;" "&amp;A326,""),"")</f>
        <v/>
      </c>
      <c r="E325" t="s">
        <v>193</v>
      </c>
    </row>
    <row r="326" spans="1:5" x14ac:dyDescent="0.2">
      <c r="A326" t="s">
        <v>146</v>
      </c>
      <c r="B326" t="str">
        <f t="shared" si="7"/>
        <v/>
      </c>
      <c r="E326" t="s">
        <v>429</v>
      </c>
    </row>
    <row r="327" spans="1:5" x14ac:dyDescent="0.2">
      <c r="A327" t="s">
        <v>147</v>
      </c>
      <c r="B327" t="str">
        <f t="shared" si="7"/>
        <v>12/07 D APPLE.COM/BILL 12/07 DBT CRD 0619 12/07/23 DSVO70EY .99-</v>
      </c>
      <c r="E327" t="s">
        <v>430</v>
      </c>
    </row>
    <row r="328" spans="1:5" x14ac:dyDescent="0.2">
      <c r="A328" t="s">
        <v>60</v>
      </c>
      <c r="B328" t="str">
        <f t="shared" si="7"/>
        <v/>
      </c>
      <c r="E328" t="s">
        <v>431</v>
      </c>
    </row>
    <row r="329" spans="1:5" x14ac:dyDescent="0.2">
      <c r="A329" t="s">
        <v>61</v>
      </c>
      <c r="B329" t="str">
        <f t="shared" si="7"/>
        <v/>
      </c>
      <c r="E329" t="s">
        <v>432</v>
      </c>
    </row>
    <row r="330" spans="1:5" x14ac:dyDescent="0.2">
      <c r="A330" t="s">
        <v>148</v>
      </c>
      <c r="B330" t="str">
        <f t="shared" si="7"/>
        <v>12/08 A Edmonton State Bank 12/08 ATM W/D 1331 12/08/23 00000678 300.00-</v>
      </c>
      <c r="E330" t="s">
        <v>434</v>
      </c>
    </row>
    <row r="331" spans="1:5" x14ac:dyDescent="0.2">
      <c r="A331" t="s">
        <v>32</v>
      </c>
      <c r="B331" t="str">
        <f t="shared" si="7"/>
        <v/>
      </c>
      <c r="E331" t="s">
        <v>433</v>
      </c>
    </row>
    <row r="332" spans="1:5" x14ac:dyDescent="0.2">
      <c r="A332" t="s">
        <v>149</v>
      </c>
      <c r="B332" t="str">
        <f t="shared" si="7"/>
        <v/>
      </c>
      <c r="E332" t="s">
        <v>435</v>
      </c>
    </row>
    <row r="333" spans="1:5" x14ac:dyDescent="0.2">
      <c r="A333" t="s">
        <v>34</v>
      </c>
      <c r="B333" t="str">
        <f t="shared" si="7"/>
        <v/>
      </c>
      <c r="E333" t="s">
        <v>439</v>
      </c>
    </row>
    <row r="334" spans="1:5" x14ac:dyDescent="0.2">
      <c r="A334" t="s">
        <v>150</v>
      </c>
      <c r="B334" t="str">
        <f t="shared" si="7"/>
        <v>12/08 E CCD TERRY FORD 12/08 EFSLLC Wex Inc 1,109.48-</v>
      </c>
      <c r="E334" t="s">
        <v>438</v>
      </c>
    </row>
    <row r="335" spans="1:5" x14ac:dyDescent="0.2">
      <c r="A335" t="s">
        <v>8</v>
      </c>
      <c r="B335" t="str">
        <f t="shared" si="7"/>
        <v/>
      </c>
      <c r="E335" t="s">
        <v>436</v>
      </c>
    </row>
    <row r="336" spans="1:5" x14ac:dyDescent="0.2">
      <c r="A336" t="s">
        <v>151</v>
      </c>
      <c r="B336" t="str">
        <f t="shared" si="7"/>
        <v>12/08 T to Shelia and Terry 12/08 Transfer from Terrys Trucking 1,000.00-</v>
      </c>
      <c r="E336" t="s">
        <v>437</v>
      </c>
    </row>
    <row r="337" spans="1:5" x14ac:dyDescent="0.2">
      <c r="A337" t="s">
        <v>4</v>
      </c>
      <c r="B337" t="str">
        <f t="shared" si="7"/>
        <v/>
      </c>
      <c r="E337" t="s">
        <v>440</v>
      </c>
    </row>
    <row r="338" spans="1:5" x14ac:dyDescent="0.2">
      <c r="A338" t="s">
        <v>152</v>
      </c>
      <c r="B338" t="str">
        <f t="shared" si="7"/>
        <v>12/08 S 12/11 DBT CRD 0434 12/09/23 DS5TC558 32.95- 12/08 Service Charge 8.00-</v>
      </c>
      <c r="E338" t="s">
        <v>441</v>
      </c>
    </row>
    <row r="339" spans="1:5" x14ac:dyDescent="0.2">
      <c r="A339" t="s">
        <v>74</v>
      </c>
      <c r="B339" t="str">
        <f t="shared" si="7"/>
        <v>12/11 D LEGALSHIELD *MEMBRSHIP 12/11 DBT CRD 0434 12/09/23 DS5TC558 32.95-</v>
      </c>
      <c r="E339" t="s">
        <v>442</v>
      </c>
    </row>
    <row r="340" spans="1:5" x14ac:dyDescent="0.2">
      <c r="A340" t="s">
        <v>63</v>
      </c>
      <c r="B340" t="str">
        <f t="shared" si="7"/>
        <v/>
      </c>
      <c r="E340" t="s">
        <v>445</v>
      </c>
    </row>
    <row r="341" spans="1:5" x14ac:dyDescent="0.2">
      <c r="A341" t="s">
        <v>64</v>
      </c>
      <c r="B341" t="str">
        <f t="shared" si="7"/>
        <v/>
      </c>
      <c r="E341" t="s">
        <v>443</v>
      </c>
    </row>
    <row r="342" spans="1:5" x14ac:dyDescent="0.2">
      <c r="A342" t="s">
        <v>75</v>
      </c>
      <c r="B342" t="str">
        <f t="shared" si="7"/>
        <v>12/13 P Speedway 12/13 POS DEB 0913 12/13/23 00910183 57.50-</v>
      </c>
      <c r="E342" t="s">
        <v>444</v>
      </c>
    </row>
    <row r="343" spans="1:5" x14ac:dyDescent="0.2">
      <c r="A343" t="s">
        <v>51</v>
      </c>
      <c r="B343" t="str">
        <f t="shared" si="7"/>
        <v/>
      </c>
      <c r="E343" t="s">
        <v>446</v>
      </c>
    </row>
    <row r="344" spans="1:5" x14ac:dyDescent="0.2">
      <c r="A344" t="s">
        <v>52</v>
      </c>
      <c r="B344" t="str">
        <f t="shared" si="7"/>
        <v/>
      </c>
      <c r="E344" t="s">
        <v>449</v>
      </c>
    </row>
    <row r="345" spans="1:5" x14ac:dyDescent="0.2">
      <c r="A345" t="s">
        <v>34</v>
      </c>
      <c r="B345" t="str">
        <f t="shared" si="7"/>
        <v/>
      </c>
      <c r="E345" t="s">
        <v>447</v>
      </c>
    </row>
    <row r="346" spans="1:5" x14ac:dyDescent="0.2">
      <c r="A346" t="s">
        <v>76</v>
      </c>
      <c r="B346" t="str">
        <f t="shared" si="7"/>
        <v>12/15 I PPD 8007367311 12/15 INS. DRAFT AMERICAN-AMICABL 68.74-</v>
      </c>
      <c r="E346" t="s">
        <v>448</v>
      </c>
    </row>
    <row r="347" spans="1:5" x14ac:dyDescent="0.2">
      <c r="A347" t="s">
        <v>43</v>
      </c>
      <c r="B347" t="str">
        <f t="shared" si="7"/>
        <v/>
      </c>
      <c r="E347" t="s">
        <v>450</v>
      </c>
    </row>
    <row r="348" spans="1:5" x14ac:dyDescent="0.2">
      <c r="A348" t="s">
        <v>77</v>
      </c>
      <c r="B348" t="str">
        <f t="shared" si="7"/>
        <v>12/15 E CCD TERRY FORD 12/15 EFSLLC Wex Inc 380.95-</v>
      </c>
      <c r="E348" t="s">
        <v>451</v>
      </c>
    </row>
    <row r="349" spans="1:5" x14ac:dyDescent="0.2">
      <c r="A349" t="s">
        <v>8</v>
      </c>
      <c r="B349" t="str">
        <f t="shared" si="7"/>
        <v/>
      </c>
      <c r="E349" t="s">
        <v>452</v>
      </c>
    </row>
    <row r="350" spans="1:5" x14ac:dyDescent="0.2">
      <c r="A350" t="s">
        <v>78</v>
      </c>
      <c r="B350" t="str">
        <f t="shared" si="7"/>
        <v>12/15 T to Shelia and Terry 12/15 Transfer from Terrys Trucking 1,000.00-</v>
      </c>
      <c r="E350" t="s">
        <v>454</v>
      </c>
    </row>
    <row r="351" spans="1:5" x14ac:dyDescent="0.2">
      <c r="A351" t="s">
        <v>4</v>
      </c>
      <c r="B351" t="str">
        <f t="shared" si="7"/>
        <v/>
      </c>
      <c r="E351" t="s">
        <v>453</v>
      </c>
    </row>
    <row r="352" spans="1:5" x14ac:dyDescent="0.2">
      <c r="A352" t="s">
        <v>79</v>
      </c>
      <c r="B352" t="str">
        <f t="shared" si="7"/>
        <v>12/18 P DOLLAR GENERAL #12616 12/18 POS DEB 1237 12/17/23 00171415 46.45-</v>
      </c>
      <c r="E352" t="s">
        <v>455</v>
      </c>
    </row>
    <row r="353" spans="1:5" x14ac:dyDescent="0.2">
      <c r="A353" t="s">
        <v>44</v>
      </c>
      <c r="B353" t="str">
        <f t="shared" si="7"/>
        <v/>
      </c>
      <c r="E353" t="s">
        <v>458</v>
      </c>
    </row>
    <row r="354" spans="1:5" x14ac:dyDescent="0.2">
      <c r="A354" t="s">
        <v>45</v>
      </c>
      <c r="B354" t="str">
        <f t="shared" si="7"/>
        <v/>
      </c>
      <c r="E354" t="s">
        <v>459</v>
      </c>
    </row>
    <row r="355" spans="1:5" x14ac:dyDescent="0.2">
      <c r="A355" t="s">
        <v>46</v>
      </c>
      <c r="B355" t="str">
        <f t="shared" si="7"/>
        <v/>
      </c>
      <c r="E355" t="s">
        <v>456</v>
      </c>
    </row>
    <row r="356" spans="1:5" x14ac:dyDescent="0.2">
      <c r="A356" t="s">
        <v>80</v>
      </c>
      <c r="B356" t="str">
        <f t="shared" si="7"/>
        <v>12/18 D BTS CORBIN 12/18 DBT CRD 1348 12/15/23 DSAFTDYP 420.25-</v>
      </c>
      <c r="E356" t="s">
        <v>457</v>
      </c>
    </row>
    <row r="357" spans="1:5" x14ac:dyDescent="0.2">
      <c r="A357" t="s">
        <v>81</v>
      </c>
      <c r="B357" t="str">
        <f t="shared" si="7"/>
        <v/>
      </c>
      <c r="E357" t="s">
        <v>460</v>
      </c>
    </row>
    <row r="358" spans="1:5" x14ac:dyDescent="0.2">
      <c r="A358" t="s">
        <v>82</v>
      </c>
      <c r="B358" t="str">
        <f t="shared" si="7"/>
        <v/>
      </c>
      <c r="E358" t="s">
        <v>461</v>
      </c>
    </row>
    <row r="359" spans="1:5" x14ac:dyDescent="0.2">
      <c r="A359" t="s">
        <v>83</v>
      </c>
      <c r="B359" t="str">
        <f t="shared" si="7"/>
        <v>12/22 T to Ford F150 12/22 Transfer from Terrys Trucking 229.27-</v>
      </c>
      <c r="E359" t="s">
        <v>374</v>
      </c>
    </row>
    <row r="360" spans="1:5" x14ac:dyDescent="0.2">
      <c r="A360" t="s">
        <v>29</v>
      </c>
      <c r="B360" t="str">
        <f t="shared" si="7"/>
        <v/>
      </c>
      <c r="E360" t="s">
        <v>373</v>
      </c>
    </row>
    <row r="361" spans="1:5" x14ac:dyDescent="0.2">
      <c r="A361" t="s">
        <v>84</v>
      </c>
      <c r="B361" t="str">
        <f t="shared" si="7"/>
        <v>12/22 T to international Truck 12/22 Transfer from Terrys Trucking 274.31-</v>
      </c>
      <c r="E361" t="s">
        <v>372</v>
      </c>
    </row>
    <row r="362" spans="1:5" x14ac:dyDescent="0.2">
      <c r="A362" t="s">
        <v>7</v>
      </c>
      <c r="B362" t="str">
        <f t="shared" si="7"/>
        <v/>
      </c>
      <c r="E362" t="s">
        <v>375</v>
      </c>
    </row>
    <row r="363" spans="1:5" x14ac:dyDescent="0.2">
      <c r="A363" t="s">
        <v>85</v>
      </c>
      <c r="B363" t="str">
        <f t="shared" si="7"/>
        <v>12/22 8 CCD TERRY FORD 12/22 8007737277 PREPASS 17.65-</v>
      </c>
      <c r="E363" t="s">
        <v>376</v>
      </c>
    </row>
    <row r="364" spans="1:5" x14ac:dyDescent="0.2">
      <c r="A364" t="s">
        <v>8</v>
      </c>
      <c r="B364" t="str">
        <f t="shared" si="7"/>
        <v/>
      </c>
      <c r="E364" t="s">
        <v>377</v>
      </c>
    </row>
    <row r="365" spans="1:5" x14ac:dyDescent="0.2">
      <c r="A365" t="s">
        <v>86</v>
      </c>
      <c r="B365" t="str">
        <f t="shared" si="7"/>
        <v>12/22 E CCD TERRY FORD 12/22 EFSLLC Wex Inc 1,464.92-</v>
      </c>
      <c r="E365" t="s">
        <v>378</v>
      </c>
    </row>
    <row r="366" spans="1:5" x14ac:dyDescent="0.2">
      <c r="A366" t="s">
        <v>8</v>
      </c>
      <c r="B366" t="str">
        <f t="shared" si="7"/>
        <v/>
      </c>
      <c r="E366" t="s">
        <v>379</v>
      </c>
    </row>
    <row r="367" spans="1:5" x14ac:dyDescent="0.2">
      <c r="A367" t="s">
        <v>87</v>
      </c>
      <c r="B367" t="str">
        <f t="shared" si="7"/>
        <v>12/22 T to Shelia and Terry 12/22 Transfer from Terrys Trucking 1,000.00-</v>
      </c>
      <c r="E367" t="s">
        <v>382</v>
      </c>
    </row>
    <row r="368" spans="1:5" x14ac:dyDescent="0.2">
      <c r="A368" t="s">
        <v>4</v>
      </c>
      <c r="B368" t="str">
        <f t="shared" si="7"/>
        <v/>
      </c>
      <c r="E368" t="s">
        <v>381</v>
      </c>
    </row>
    <row r="369" spans="1:5" x14ac:dyDescent="0.2">
      <c r="A369" t="s">
        <v>88</v>
      </c>
      <c r="B369" t="str">
        <f t="shared" si="7"/>
        <v>12/26 P DOLLAR GENERAL #13448 12/26 POS DEB 1019 12/24/23 00242787 46.01-</v>
      </c>
      <c r="E369" t="s">
        <v>380</v>
      </c>
    </row>
    <row r="370" spans="1:5" x14ac:dyDescent="0.2">
      <c r="A370" t="s">
        <v>89</v>
      </c>
      <c r="B370" t="str">
        <f t="shared" si="7"/>
        <v/>
      </c>
      <c r="E370" t="s">
        <v>383</v>
      </c>
    </row>
    <row r="371" spans="1:5" x14ac:dyDescent="0.2">
      <c r="A371" t="s">
        <v>90</v>
      </c>
      <c r="B371" t="str">
        <f t="shared" si="7"/>
        <v/>
      </c>
      <c r="E371" t="s">
        <v>204</v>
      </c>
    </row>
    <row r="372" spans="1:5" x14ac:dyDescent="0.2">
      <c r="A372" t="s">
        <v>91</v>
      </c>
      <c r="B372" t="str">
        <f t="shared" si="7"/>
        <v/>
      </c>
      <c r="E372" t="s">
        <v>205</v>
      </c>
    </row>
    <row r="373" spans="1:5" x14ac:dyDescent="0.2">
      <c r="A373" t="s">
        <v>92</v>
      </c>
      <c r="B373" t="str">
        <f t="shared" si="7"/>
        <v>12/26 D AT&amp;T C494 59092 12/26 DBT CRD 1342 12/23/23 DSX8AA9C 160.40-</v>
      </c>
      <c r="E373" t="s">
        <v>206</v>
      </c>
    </row>
    <row r="374" spans="1:5" x14ac:dyDescent="0.2">
      <c r="A374" t="s">
        <v>93</v>
      </c>
      <c r="B374" t="str">
        <f t="shared" si="7"/>
        <v/>
      </c>
      <c r="E374" t="s">
        <v>208</v>
      </c>
    </row>
    <row r="375" spans="1:5" x14ac:dyDescent="0.2">
      <c r="A375" t="s">
        <v>39</v>
      </c>
      <c r="B375" t="str">
        <f t="shared" si="7"/>
        <v/>
      </c>
      <c r="E375" t="s">
        <v>207</v>
      </c>
    </row>
    <row r="376" spans="1:5" x14ac:dyDescent="0.2">
      <c r="A376" t="s">
        <v>94</v>
      </c>
      <c r="B376" t="str">
        <f t="shared" si="7"/>
        <v>12/29 E CCD TERRY FORD 12/29 EFSLLC Wex Inc 461.28-</v>
      </c>
      <c r="E376" t="s">
        <v>209</v>
      </c>
    </row>
    <row r="377" spans="1:5" x14ac:dyDescent="0.2">
      <c r="A377" t="s">
        <v>8</v>
      </c>
      <c r="B377" t="str">
        <f t="shared" si="7"/>
        <v/>
      </c>
      <c r="E377" t="s">
        <v>212</v>
      </c>
    </row>
    <row r="378" spans="1:5" x14ac:dyDescent="0.2">
      <c r="A378" t="s">
        <v>95</v>
      </c>
      <c r="B378" t="str">
        <f t="shared" si="7"/>
        <v>12/29 T to Shelia and Terry 12/29 Transfer from Terrys Trucking 1,000.00-</v>
      </c>
      <c r="E378" t="s">
        <v>210</v>
      </c>
    </row>
    <row r="379" spans="1:5" x14ac:dyDescent="0.2">
      <c r="A379" t="s">
        <v>4</v>
      </c>
      <c r="B379" t="str">
        <f t="shared" si="7"/>
        <v/>
      </c>
      <c r="E379" t="s">
        <v>211</v>
      </c>
    </row>
    <row r="380" spans="1:5" x14ac:dyDescent="0.2">
      <c r="A380" t="s">
        <v>96</v>
      </c>
      <c r="B380" t="str">
        <f t="shared" si="7"/>
        <v>1/02 AT Edmonton State Bank 1/02 ATM W/D 1008 12/30/23 00006450 100.00-</v>
      </c>
      <c r="E380" t="s">
        <v>213</v>
      </c>
    </row>
    <row r="381" spans="1:5" x14ac:dyDescent="0.2">
      <c r="A381" t="s">
        <v>32</v>
      </c>
      <c r="B381" t="str">
        <f t="shared" si="7"/>
        <v/>
      </c>
      <c r="E381" t="s">
        <v>214</v>
      </c>
    </row>
    <row r="382" spans="1:5" x14ac:dyDescent="0.2">
      <c r="A382" t="s">
        <v>33</v>
      </c>
      <c r="B382" t="str">
        <f t="shared" si="7"/>
        <v/>
      </c>
      <c r="E382" t="s">
        <v>215</v>
      </c>
    </row>
    <row r="383" spans="1:5" x14ac:dyDescent="0.2">
      <c r="A383" t="s">
        <v>34</v>
      </c>
      <c r="B383" t="str">
        <f t="shared" si="7"/>
        <v/>
      </c>
      <c r="E383" t="s">
        <v>216</v>
      </c>
    </row>
    <row r="384" spans="1:5" x14ac:dyDescent="0.2">
      <c r="A384" t="s">
        <v>97</v>
      </c>
      <c r="B384" t="str">
        <f t="shared" si="7"/>
        <v>1/02 PO DOLLAR GENERAL #12616 1/02 POS DEB 1257 12/31/23 00173395 12.25-</v>
      </c>
      <c r="E384" t="s">
        <v>217</v>
      </c>
    </row>
    <row r="385" spans="1:5" x14ac:dyDescent="0.2">
      <c r="A385" t="s">
        <v>44</v>
      </c>
      <c r="B385" t="str">
        <f t="shared" si="7"/>
        <v/>
      </c>
      <c r="E385" t="s">
        <v>218</v>
      </c>
    </row>
    <row r="386" spans="1:5" x14ac:dyDescent="0.2">
      <c r="A386" t="s">
        <v>45</v>
      </c>
      <c r="B386" t="str">
        <f>IF(OR(MID(A386,2,1)="/",MID(A386,3,1)="/"),LEFT(A386,7)&amp;" "&amp;A473&amp;" "&amp;SUBSTITUTE(A386,LEFT(A386,7)&amp;" "&amp;A473,""),"")</f>
        <v/>
      </c>
      <c r="E386" t="s">
        <v>219</v>
      </c>
    </row>
    <row r="387" spans="1:5" x14ac:dyDescent="0.2">
      <c r="A387" t="s">
        <v>46</v>
      </c>
      <c r="B387" t="str">
        <f t="shared" ref="B387:B422" si="8">IF(OR(MID(A387,2,1)="/",MID(A387,3,1)="/"),LEFT(A387,7)&amp;" "&amp;A388&amp;" "&amp;SUBSTITUTE(A387,LEFT(A387,7)&amp;" "&amp;A388,""),"")</f>
        <v/>
      </c>
      <c r="E387" t="s">
        <v>192</v>
      </c>
    </row>
    <row r="388" spans="1:5" x14ac:dyDescent="0.2">
      <c r="A388" t="s">
        <v>98</v>
      </c>
      <c r="B388" t="str">
        <f t="shared" si="8"/>
        <v>1/02 PO ELY DRUGS MEDICA 1/02 POS DEB 0952 12/30/23 00264993 25.00-</v>
      </c>
      <c r="E388" t="s">
        <v>194</v>
      </c>
    </row>
    <row r="389" spans="1:5" x14ac:dyDescent="0.2">
      <c r="A389" t="s">
        <v>99</v>
      </c>
      <c r="B389" t="str">
        <f t="shared" si="8"/>
        <v/>
      </c>
      <c r="E389" t="s">
        <v>195</v>
      </c>
    </row>
    <row r="390" spans="1:5" x14ac:dyDescent="0.2">
      <c r="A390" t="s">
        <v>100</v>
      </c>
      <c r="B390" t="str">
        <f t="shared" si="8"/>
        <v/>
      </c>
      <c r="E390" t="s">
        <v>196</v>
      </c>
    </row>
    <row r="391" spans="1:5" x14ac:dyDescent="0.2">
      <c r="A391" t="s">
        <v>39</v>
      </c>
      <c r="B391" t="str">
        <f t="shared" si="8"/>
        <v/>
      </c>
      <c r="E391" t="s">
        <v>197</v>
      </c>
    </row>
    <row r="392" spans="1:5" x14ac:dyDescent="0.2">
      <c r="A392" t="s">
        <v>101</v>
      </c>
      <c r="B392" t="str">
        <f t="shared" si="8"/>
        <v>1/02 PO LOWE S #1796 1/02 POS DEB 1117 12/30/23 11573016 449.99-</v>
      </c>
      <c r="E392" t="s">
        <v>200</v>
      </c>
    </row>
    <row r="393" spans="1:5" x14ac:dyDescent="0.2">
      <c r="A393" t="s">
        <v>102</v>
      </c>
      <c r="B393" t="str">
        <f t="shared" si="8"/>
        <v/>
      </c>
      <c r="E393" t="s">
        <v>198</v>
      </c>
    </row>
    <row r="394" spans="1:5" x14ac:dyDescent="0.2">
      <c r="A394" t="s">
        <v>103</v>
      </c>
      <c r="B394" t="str">
        <f t="shared" si="8"/>
        <v/>
      </c>
      <c r="E394" t="s">
        <v>199</v>
      </c>
    </row>
    <row r="395" spans="1:5" x14ac:dyDescent="0.2">
      <c r="A395" t="s">
        <v>39</v>
      </c>
      <c r="B395" t="str">
        <f t="shared" si="8"/>
        <v/>
      </c>
      <c r="E395" t="s">
        <v>201</v>
      </c>
    </row>
    <row r="396" spans="1:5" x14ac:dyDescent="0.2">
      <c r="A396" t="s">
        <v>104</v>
      </c>
      <c r="B396" t="str">
        <f t="shared" si="8"/>
        <v>1/05 EF CCD TERRY FORD 1/05 EFSLLC Wex Inc 1,166.92-</v>
      </c>
      <c r="E396" t="s">
        <v>202</v>
      </c>
    </row>
    <row r="397" spans="1:5" x14ac:dyDescent="0.2">
      <c r="A397" t="s">
        <v>8</v>
      </c>
      <c r="B397" t="str">
        <f t="shared" si="8"/>
        <v/>
      </c>
      <c r="E397" t="s">
        <v>384</v>
      </c>
    </row>
    <row r="398" spans="1:5" x14ac:dyDescent="0.2">
      <c r="A398" t="s">
        <v>105</v>
      </c>
      <c r="B398" t="str">
        <f t="shared" si="8"/>
        <v>1/05 DB APPLE.COM/BILL 1/05 DBT CRD 0618 01/05/24 DSREYC8B .99-</v>
      </c>
      <c r="E398" t="s">
        <v>203</v>
      </c>
    </row>
    <row r="399" spans="1:5" x14ac:dyDescent="0.2">
      <c r="A399" t="s">
        <v>60</v>
      </c>
      <c r="B399" t="str">
        <f t="shared" si="8"/>
        <v/>
      </c>
      <c r="E399" t="s">
        <v>386</v>
      </c>
    </row>
    <row r="400" spans="1:5" x14ac:dyDescent="0.2">
      <c r="A400" t="s">
        <v>61</v>
      </c>
      <c r="B400" t="str">
        <f t="shared" si="8"/>
        <v/>
      </c>
      <c r="E400" t="s">
        <v>387</v>
      </c>
    </row>
    <row r="401" spans="1:5" x14ac:dyDescent="0.2">
      <c r="A401" t="s">
        <v>106</v>
      </c>
      <c r="B401" t="str">
        <f t="shared" si="8"/>
        <v>1/05 Tr to Shelia and Terry 1/05 Transfer from Terrys Trucking 1,000.00-</v>
      </c>
      <c r="E401" t="s">
        <v>385</v>
      </c>
    </row>
    <row r="402" spans="1:5" x14ac:dyDescent="0.2">
      <c r="A402" t="s">
        <v>4</v>
      </c>
      <c r="B402" t="str">
        <f t="shared" si="8"/>
        <v/>
      </c>
      <c r="E402" t="s">
        <v>388</v>
      </c>
    </row>
    <row r="403" spans="1:5" x14ac:dyDescent="0.2">
      <c r="A403" t="s">
        <v>107</v>
      </c>
      <c r="B403" t="str">
        <f t="shared" si="8"/>
        <v>1/08 PO Speedway 1/08 POS DEB 1541 01/05/24 00925741 48.00-</v>
      </c>
      <c r="E403" t="s">
        <v>389</v>
      </c>
    </row>
    <row r="404" spans="1:5" x14ac:dyDescent="0.2">
      <c r="A404" t="s">
        <v>51</v>
      </c>
      <c r="B404" t="str">
        <f t="shared" si="8"/>
        <v/>
      </c>
      <c r="E404" t="s">
        <v>390</v>
      </c>
    </row>
    <row r="405" spans="1:5" x14ac:dyDescent="0.2">
      <c r="A405" t="s">
        <v>52</v>
      </c>
      <c r="B405" t="str">
        <f t="shared" si="8"/>
        <v/>
      </c>
      <c r="E405" t="s">
        <v>391</v>
      </c>
    </row>
    <row r="406" spans="1:5" x14ac:dyDescent="0.2">
      <c r="A406" t="s">
        <v>34</v>
      </c>
      <c r="B406" t="str">
        <f t="shared" si="8"/>
        <v/>
      </c>
      <c r="E406" t="s">
        <v>394</v>
      </c>
    </row>
    <row r="407" spans="1:5" x14ac:dyDescent="0.2">
      <c r="A407" t="s">
        <v>108</v>
      </c>
      <c r="B407" t="str">
        <f t="shared" si="8"/>
        <v>1/08 PO Wal-Mart Super Center 1/08 POS DEB 1346 01/06/24 92390287 207.47-</v>
      </c>
      <c r="E407" t="s">
        <v>392</v>
      </c>
    </row>
    <row r="408" spans="1:5" x14ac:dyDescent="0.2">
      <c r="A408" t="s">
        <v>109</v>
      </c>
      <c r="B408" t="str">
        <f t="shared" si="8"/>
        <v/>
      </c>
      <c r="E408" t="s">
        <v>393</v>
      </c>
    </row>
    <row r="409" spans="1:5" x14ac:dyDescent="0.2">
      <c r="A409" t="s">
        <v>110</v>
      </c>
      <c r="B409" t="str">
        <f t="shared" si="8"/>
        <v/>
      </c>
      <c r="E409" t="s">
        <v>395</v>
      </c>
    </row>
    <row r="410" spans="1:5" x14ac:dyDescent="0.2">
      <c r="A410" t="s">
        <v>39</v>
      </c>
      <c r="B410" t="str">
        <f t="shared" si="8"/>
        <v/>
      </c>
      <c r="E410" t="s">
        <v>396</v>
      </c>
    </row>
    <row r="411" spans="1:5" x14ac:dyDescent="0.2">
      <c r="A411" t="s">
        <v>111</v>
      </c>
      <c r="B411" t="str">
        <f t="shared" si="8"/>
        <v>1/08 DB TJ HEALTH PATIENT PORT 1/08 DBT CRD 1121 01/05/24 DSINRK3V 242.75-</v>
      </c>
      <c r="E411" t="s">
        <v>397</v>
      </c>
    </row>
    <row r="412" spans="1:5" x14ac:dyDescent="0.2">
      <c r="A412" t="s">
        <v>55</v>
      </c>
      <c r="B412" t="str">
        <f t="shared" si="8"/>
        <v/>
      </c>
      <c r="E412" t="s">
        <v>398</v>
      </c>
    </row>
    <row r="413" spans="1:5" x14ac:dyDescent="0.2">
      <c r="A413" t="s">
        <v>39</v>
      </c>
      <c r="B413" t="str">
        <f t="shared" si="8"/>
        <v/>
      </c>
      <c r="E413" t="s">
        <v>399</v>
      </c>
    </row>
    <row r="414" spans="1:5" x14ac:dyDescent="0.2">
      <c r="A414" t="s">
        <v>112</v>
      </c>
      <c r="B414" t="str">
        <f t="shared" si="8"/>
        <v>1/08 DB LEGALSHIELD *MEMBRSHIP 1/08 DBT CRD 0434 01/06/24 DSKJUTFS 32.95-</v>
      </c>
      <c r="E414" t="s">
        <v>400</v>
      </c>
    </row>
    <row r="415" spans="1:5" x14ac:dyDescent="0.2">
      <c r="A415" t="s">
        <v>63</v>
      </c>
      <c r="B415" t="str">
        <f t="shared" si="8"/>
        <v/>
      </c>
      <c r="E415" t="s">
        <v>401</v>
      </c>
    </row>
    <row r="416" spans="1:5" x14ac:dyDescent="0.2">
      <c r="A416" t="s">
        <v>64</v>
      </c>
      <c r="B416" t="str">
        <f t="shared" si="8"/>
        <v/>
      </c>
      <c r="E416" t="s">
        <v>402</v>
      </c>
    </row>
    <row r="417" spans="1:5" x14ac:dyDescent="0.2">
      <c r="A417" t="s">
        <v>113</v>
      </c>
      <c r="B417" t="str">
        <f t="shared" si="8"/>
        <v>1/08 Tr to SAVINGS 8 1/08 Transfer from Terrys Trucking 550.00-</v>
      </c>
      <c r="E417" t="s">
        <v>405</v>
      </c>
    </row>
    <row r="418" spans="1:5" x14ac:dyDescent="0.2">
      <c r="A418" t="s">
        <v>114</v>
      </c>
      <c r="B418" t="str">
        <f t="shared" si="8"/>
        <v/>
      </c>
      <c r="E418" t="s">
        <v>406</v>
      </c>
    </row>
    <row r="419" spans="1:5" x14ac:dyDescent="0.2">
      <c r="A419" t="s">
        <v>115</v>
      </c>
      <c r="B419" t="str">
        <f t="shared" si="8"/>
        <v>1/09 ON WEB 1/09 ONLINE PMT CAPITAL ONE 90.00-</v>
      </c>
      <c r="E419" t="s">
        <v>403</v>
      </c>
    </row>
    <row r="420" spans="1:5" x14ac:dyDescent="0.2">
      <c r="A420" t="s">
        <v>57</v>
      </c>
      <c r="B420" t="str">
        <f t="shared" si="8"/>
        <v/>
      </c>
      <c r="E420" t="s">
        <v>404</v>
      </c>
    </row>
    <row r="421" spans="1:5" x14ac:dyDescent="0.2">
      <c r="A421" t="s">
        <v>116</v>
      </c>
      <c r="B421" t="str">
        <f t="shared" si="8"/>
        <v/>
      </c>
      <c r="E421" t="s">
        <v>408</v>
      </c>
    </row>
    <row r="422" spans="1:5" x14ac:dyDescent="0.2">
      <c r="A422" t="s">
        <v>318</v>
      </c>
      <c r="B422" t="str">
        <f t="shared" si="8"/>
        <v>1/10 Se CHECK REGISTER 1/10 Service Charge 8.00-SC</v>
      </c>
      <c r="E422" t="s">
        <v>407</v>
      </c>
    </row>
    <row r="423" spans="1:5" x14ac:dyDescent="0.2">
      <c r="A423" t="s">
        <v>73</v>
      </c>
      <c r="B423" t="str">
        <f>IF(OR(MID(A423,2,1)="/",MID(A423,3,1)="/"),LEFT(A423,7)&amp;" "&amp;A473&amp;" "&amp;SUBSTITUTE(A423,LEFT(A423,7)&amp;" "&amp;A473,""),"")</f>
        <v/>
      </c>
      <c r="E423" t="s">
        <v>409</v>
      </c>
    </row>
    <row r="424" spans="1:5" x14ac:dyDescent="0.2">
      <c r="A424" t="s">
        <v>38</v>
      </c>
      <c r="B424" t="str">
        <f>IF(OR(MID(A424,2,1)="/",MID(A424,3,1)="/"),LEFT(A424,7)&amp;" "&amp;A510&amp;" "&amp;SUBSTITUTE(A424,LEFT(A424,7)&amp;" "&amp;A510,""),"")</f>
        <v/>
      </c>
      <c r="E424" t="s">
        <v>410</v>
      </c>
    </row>
    <row r="425" spans="1:5" x14ac:dyDescent="0.2">
      <c r="A425" t="s">
        <v>11</v>
      </c>
      <c r="B425" t="str">
        <f t="shared" ref="B425:B472" si="9">IF(OR(MID(A425,2,1)="/",MID(A425,3,1)="/"),LEFT(A425,7)&amp;" "&amp;A426&amp;" "&amp;SUBSTITUTE(A425,LEFT(A425,7)&amp;" "&amp;A426,""),"")</f>
        <v>1/12 DB TOTAL TRUCK PARTS 1/12 DBT CRD 1632 01/11/24 DSHW8MTN 241.47-</v>
      </c>
      <c r="E425" t="s">
        <v>412</v>
      </c>
    </row>
    <row r="426" spans="1:5" x14ac:dyDescent="0.2">
      <c r="A426" t="s">
        <v>0</v>
      </c>
      <c r="B426" t="str">
        <f t="shared" si="9"/>
        <v/>
      </c>
      <c r="E426" t="s">
        <v>411</v>
      </c>
    </row>
    <row r="427" spans="1:5" x14ac:dyDescent="0.2">
      <c r="A427" t="s">
        <v>39</v>
      </c>
      <c r="B427" t="str">
        <f t="shared" si="9"/>
        <v/>
      </c>
      <c r="E427" t="s">
        <v>413</v>
      </c>
    </row>
    <row r="428" spans="1:5" x14ac:dyDescent="0.2">
      <c r="A428" t="s">
        <v>12</v>
      </c>
      <c r="B428" t="str">
        <f t="shared" si="9"/>
        <v>1/12 EF CCD TERRY FORD 1/12 EFSLLC Wex Inc 1,061.72-</v>
      </c>
      <c r="E428" t="s">
        <v>414</v>
      </c>
    </row>
    <row r="429" spans="1:5" x14ac:dyDescent="0.2">
      <c r="A429" t="s">
        <v>8</v>
      </c>
      <c r="B429" t="str">
        <f t="shared" si="9"/>
        <v/>
      </c>
      <c r="E429" t="s">
        <v>416</v>
      </c>
    </row>
    <row r="430" spans="1:5" x14ac:dyDescent="0.2">
      <c r="A430" t="s">
        <v>13</v>
      </c>
      <c r="B430" t="str">
        <f t="shared" si="9"/>
        <v>1/12 DB SXM*SIRIUSXM.COM/ACCT 1/12 DBT CRD 1029 01/12/24 DSYD8SSE 50.23-</v>
      </c>
      <c r="E430" t="s">
        <v>415</v>
      </c>
    </row>
    <row r="431" spans="1:5" x14ac:dyDescent="0.2">
      <c r="A431" t="s">
        <v>1</v>
      </c>
      <c r="B431" t="str">
        <f t="shared" si="9"/>
        <v/>
      </c>
      <c r="E431" t="s">
        <v>417</v>
      </c>
    </row>
    <row r="432" spans="1:5" x14ac:dyDescent="0.2">
      <c r="A432" t="s">
        <v>40</v>
      </c>
      <c r="B432" t="str">
        <f t="shared" si="9"/>
        <v/>
      </c>
      <c r="E432" t="s">
        <v>419</v>
      </c>
    </row>
    <row r="433" spans="1:5" x14ac:dyDescent="0.2">
      <c r="A433" t="s">
        <v>14</v>
      </c>
      <c r="B433" t="str">
        <f t="shared" si="9"/>
        <v>1/12 Tr to Shelia and Terry 1/12 Transfer from Terrys Trucking 1,000.00-</v>
      </c>
      <c r="E433" t="s">
        <v>418</v>
      </c>
    </row>
    <row r="434" spans="1:5" x14ac:dyDescent="0.2">
      <c r="A434" t="s">
        <v>4</v>
      </c>
      <c r="B434" t="str">
        <f t="shared" si="9"/>
        <v/>
      </c>
      <c r="E434" t="s">
        <v>422</v>
      </c>
    </row>
    <row r="435" spans="1:5" x14ac:dyDescent="0.2">
      <c r="A435" t="s">
        <v>9</v>
      </c>
      <c r="B435" t="str">
        <f t="shared" si="9"/>
        <v>1/16 PO NNT RURAL KING GLAS001035 1/16 POS DEB 1216 01/13/24 41101396 39.97-</v>
      </c>
      <c r="E435" t="s">
        <v>423</v>
      </c>
    </row>
    <row r="436" spans="1:5" x14ac:dyDescent="0.2">
      <c r="A436" t="s">
        <v>2</v>
      </c>
      <c r="B436" t="str">
        <f t="shared" si="9"/>
        <v/>
      </c>
      <c r="E436" t="s">
        <v>420</v>
      </c>
    </row>
    <row r="437" spans="1:5" x14ac:dyDescent="0.2">
      <c r="A437" t="s">
        <v>3</v>
      </c>
      <c r="B437" t="str">
        <f t="shared" si="9"/>
        <v/>
      </c>
      <c r="E437" t="s">
        <v>421</v>
      </c>
    </row>
    <row r="438" spans="1:5" x14ac:dyDescent="0.2">
      <c r="A438" t="s">
        <v>39</v>
      </c>
      <c r="B438" t="str">
        <f t="shared" si="9"/>
        <v/>
      </c>
      <c r="E438" t="s">
        <v>424</v>
      </c>
    </row>
    <row r="439" spans="1:5" x14ac:dyDescent="0.2">
      <c r="A439" t="s">
        <v>10</v>
      </c>
      <c r="B439" t="str">
        <f t="shared" si="9"/>
        <v>1/16 PO WM SUPERC Wal-Mart Sup 1/16 POS DEB 1315 01/13/24 13111698 96.30-</v>
      </c>
      <c r="E439" t="s">
        <v>426</v>
      </c>
    </row>
    <row r="440" spans="1:5" x14ac:dyDescent="0.2">
      <c r="A440" t="s">
        <v>41</v>
      </c>
      <c r="B440" t="str">
        <f t="shared" si="9"/>
        <v/>
      </c>
      <c r="E440" t="s">
        <v>425</v>
      </c>
    </row>
    <row r="441" spans="1:5" x14ac:dyDescent="0.2">
      <c r="A441" t="s">
        <v>42</v>
      </c>
      <c r="B441" t="str">
        <f t="shared" si="9"/>
        <v/>
      </c>
      <c r="E441" t="s">
        <v>427</v>
      </c>
    </row>
    <row r="442" spans="1:5" x14ac:dyDescent="0.2">
      <c r="A442" t="s">
        <v>39</v>
      </c>
      <c r="B442" t="str">
        <f t="shared" si="9"/>
        <v/>
      </c>
      <c r="E442" t="s">
        <v>428</v>
      </c>
    </row>
    <row r="443" spans="1:5" x14ac:dyDescent="0.2">
      <c r="A443" t="s">
        <v>19</v>
      </c>
      <c r="B443" t="str">
        <f t="shared" si="9"/>
        <v>1/16 IN PPD 8007367311 1/16 INS. DRAFT AMERICAN-AMICABL 68.74-</v>
      </c>
      <c r="E443" t="s">
        <v>462</v>
      </c>
    </row>
    <row r="444" spans="1:5" x14ac:dyDescent="0.2">
      <c r="A444" t="s">
        <v>43</v>
      </c>
      <c r="B444" t="str">
        <f t="shared" si="9"/>
        <v/>
      </c>
      <c r="E444" t="s">
        <v>463</v>
      </c>
    </row>
    <row r="445" spans="1:5" x14ac:dyDescent="0.2">
      <c r="A445" t="s">
        <v>20</v>
      </c>
      <c r="B445" t="str">
        <f t="shared" si="9"/>
        <v>1/19 EF CCD TERRY FORD 1/19 EFSLLC Wex Inc 894.55-</v>
      </c>
      <c r="E445" t="s">
        <v>468</v>
      </c>
    </row>
    <row r="446" spans="1:5" x14ac:dyDescent="0.2">
      <c r="A446" t="s">
        <v>8</v>
      </c>
      <c r="B446" t="str">
        <f t="shared" si="9"/>
        <v/>
      </c>
      <c r="E446" t="s">
        <v>466</v>
      </c>
    </row>
    <row r="447" spans="1:5" x14ac:dyDescent="0.2">
      <c r="A447" t="s">
        <v>21</v>
      </c>
      <c r="B447" t="str">
        <f t="shared" si="9"/>
        <v>1/19 Tr to Shelia and Terry 1/19 Transfer from Terrys Trucking 900.00-</v>
      </c>
      <c r="E447" t="s">
        <v>465</v>
      </c>
    </row>
    <row r="448" spans="1:5" x14ac:dyDescent="0.2">
      <c r="A448" t="s">
        <v>4</v>
      </c>
      <c r="B448" t="str">
        <f t="shared" si="9"/>
        <v/>
      </c>
      <c r="E448" t="s">
        <v>467</v>
      </c>
    </row>
    <row r="449" spans="1:5" x14ac:dyDescent="0.2">
      <c r="A449" t="s">
        <v>22</v>
      </c>
      <c r="B449" t="str">
        <f t="shared" si="9"/>
        <v>1/22 PO DOLLAR GENERAL #12616 1/22 POS DEB 1247 01/21/24 00176193 17.40-</v>
      </c>
      <c r="E449" t="s">
        <v>464</v>
      </c>
    </row>
    <row r="450" spans="1:5" x14ac:dyDescent="0.2">
      <c r="A450" t="s">
        <v>44</v>
      </c>
      <c r="B450" t="str">
        <f t="shared" si="9"/>
        <v/>
      </c>
      <c r="E450" t="s">
        <v>469</v>
      </c>
    </row>
    <row r="451" spans="1:5" x14ac:dyDescent="0.2">
      <c r="A451" t="s">
        <v>45</v>
      </c>
      <c r="B451" t="str">
        <f t="shared" si="9"/>
        <v/>
      </c>
      <c r="E451" t="s">
        <v>471</v>
      </c>
    </row>
    <row r="452" spans="1:5" x14ac:dyDescent="0.2">
      <c r="A452" t="s">
        <v>46</v>
      </c>
      <c r="B452" t="str">
        <f t="shared" si="9"/>
        <v/>
      </c>
      <c r="E452" t="s">
        <v>472</v>
      </c>
    </row>
    <row r="453" spans="1:5" x14ac:dyDescent="0.2">
      <c r="A453" t="s">
        <v>23</v>
      </c>
      <c r="B453" t="str">
        <f t="shared" si="9"/>
        <v>1/23 DB SQ *TIPTON TRUCK &amp; TRA 1/23 DBT CRD 1556 01/22/24 DSL7CKWM 53.00-</v>
      </c>
      <c r="E453" t="s">
        <v>470</v>
      </c>
    </row>
    <row r="454" spans="1:5" x14ac:dyDescent="0.2">
      <c r="A454" t="s">
        <v>5</v>
      </c>
      <c r="B454" t="str">
        <f t="shared" si="9"/>
        <v/>
      </c>
      <c r="E454" t="s">
        <v>474</v>
      </c>
    </row>
    <row r="455" spans="1:5" x14ac:dyDescent="0.2">
      <c r="A455" t="s">
        <v>24</v>
      </c>
      <c r="B455" t="str">
        <f t="shared" si="9"/>
        <v/>
      </c>
      <c r="E455" t="s">
        <v>473</v>
      </c>
    </row>
    <row r="456" spans="1:5" x14ac:dyDescent="0.2">
      <c r="A456" t="s">
        <v>25</v>
      </c>
      <c r="B456" t="str">
        <f t="shared" si="9"/>
        <v>1/23 80 CCD TERRY FORD 1/23 8007737277 PREPASS 17.65-</v>
      </c>
      <c r="E456" t="s">
        <v>319</v>
      </c>
    </row>
    <row r="457" spans="1:5" x14ac:dyDescent="0.2">
      <c r="A457" t="s">
        <v>8</v>
      </c>
      <c r="B457" t="str">
        <f t="shared" si="9"/>
        <v/>
      </c>
      <c r="E457" t="s">
        <v>320</v>
      </c>
    </row>
    <row r="458" spans="1:5" x14ac:dyDescent="0.2">
      <c r="A458" t="s">
        <v>26</v>
      </c>
      <c r="B458" t="str">
        <f t="shared" si="9"/>
        <v>1/24 DB SQ *GRAYSON TRUCK &amp; TR 1/24 DBT CRD 2300 01/24/24 DSVX9IMY 169.60-</v>
      </c>
      <c r="E458" t="s">
        <v>321</v>
      </c>
    </row>
    <row r="459" spans="1:5" x14ac:dyDescent="0.2">
      <c r="A459" t="s">
        <v>6</v>
      </c>
      <c r="B459" t="str">
        <f t="shared" si="9"/>
        <v/>
      </c>
      <c r="E459" t="s">
        <v>324</v>
      </c>
    </row>
    <row r="460" spans="1:5" x14ac:dyDescent="0.2">
      <c r="A460" t="s">
        <v>27</v>
      </c>
      <c r="B460" t="str">
        <f t="shared" si="9"/>
        <v/>
      </c>
      <c r="E460" t="s">
        <v>325</v>
      </c>
    </row>
    <row r="461" spans="1:5" x14ac:dyDescent="0.2">
      <c r="A461" t="s">
        <v>28</v>
      </c>
      <c r="B461" t="str">
        <f t="shared" si="9"/>
        <v>1/26 Tr to Ford F150 1/26 Transfer from Terrys Trucking 229.27-</v>
      </c>
      <c r="E461" t="s">
        <v>322</v>
      </c>
    </row>
    <row r="462" spans="1:5" x14ac:dyDescent="0.2">
      <c r="A462" t="s">
        <v>29</v>
      </c>
      <c r="B462" t="str">
        <f t="shared" si="9"/>
        <v/>
      </c>
      <c r="E462" t="s">
        <v>323</v>
      </c>
    </row>
    <row r="463" spans="1:5" x14ac:dyDescent="0.2">
      <c r="A463" t="s">
        <v>30</v>
      </c>
      <c r="B463" t="str">
        <f t="shared" si="9"/>
        <v>1/26 Tr to international Truck 1/26 Transfer from Terrys Trucking 274.31-</v>
      </c>
      <c r="E463" t="s">
        <v>326</v>
      </c>
    </row>
    <row r="464" spans="1:5" x14ac:dyDescent="0.2">
      <c r="A464" t="s">
        <v>7</v>
      </c>
      <c r="B464" t="str">
        <f t="shared" si="9"/>
        <v/>
      </c>
      <c r="E464" t="s">
        <v>327</v>
      </c>
    </row>
    <row r="465" spans="1:5" x14ac:dyDescent="0.2">
      <c r="A465" t="s">
        <v>31</v>
      </c>
      <c r="B465" t="str">
        <f t="shared" si="9"/>
        <v>1/26 AT Edmonton State Bank 1/26 ATM W/D 1339 01/26/24 00004270 150.00-</v>
      </c>
      <c r="E465" t="s">
        <v>330</v>
      </c>
    </row>
    <row r="466" spans="1:5" x14ac:dyDescent="0.2">
      <c r="A466" t="s">
        <v>32</v>
      </c>
      <c r="B466" t="str">
        <f t="shared" si="9"/>
        <v/>
      </c>
      <c r="E466" t="s">
        <v>331</v>
      </c>
    </row>
    <row r="467" spans="1:5" x14ac:dyDescent="0.2">
      <c r="A467" t="s">
        <v>33</v>
      </c>
      <c r="B467" t="str">
        <f t="shared" si="9"/>
        <v/>
      </c>
      <c r="E467" t="s">
        <v>328</v>
      </c>
    </row>
    <row r="468" spans="1:5" x14ac:dyDescent="0.2">
      <c r="A468" t="s">
        <v>34</v>
      </c>
      <c r="B468" t="str">
        <f t="shared" si="9"/>
        <v/>
      </c>
      <c r="E468" t="s">
        <v>329</v>
      </c>
    </row>
    <row r="469" spans="1:5" x14ac:dyDescent="0.2">
      <c r="A469" t="s">
        <v>35</v>
      </c>
      <c r="B469" t="str">
        <f t="shared" si="9"/>
        <v>1/26 EF CCD TERRY FORD 1/26 EFSLLC Wex Inc 636.99-</v>
      </c>
      <c r="E469" t="s">
        <v>332</v>
      </c>
    </row>
    <row r="470" spans="1:5" x14ac:dyDescent="0.2">
      <c r="A470" t="s">
        <v>8</v>
      </c>
      <c r="B470" t="str">
        <f t="shared" si="9"/>
        <v/>
      </c>
      <c r="E470" t="s">
        <v>335</v>
      </c>
    </row>
    <row r="471" spans="1:5" x14ac:dyDescent="0.2">
      <c r="A471" t="s">
        <v>36</v>
      </c>
      <c r="B471" t="str">
        <f t="shared" si="9"/>
        <v>1/26 Tr to Shelia and Terry 1/26 Transfer from Terrys Trucking 1,000.00-</v>
      </c>
      <c r="E471" t="s">
        <v>336</v>
      </c>
    </row>
    <row r="472" spans="1:5" x14ac:dyDescent="0.2">
      <c r="A472" t="s">
        <v>4</v>
      </c>
      <c r="B472" t="str">
        <f t="shared" si="9"/>
        <v/>
      </c>
      <c r="E472" t="s">
        <v>333</v>
      </c>
    </row>
    <row r="473" spans="1:5" x14ac:dyDescent="0.2">
      <c r="A473" t="s">
        <v>47</v>
      </c>
      <c r="B473" t="str">
        <f>IF(OR(MID(A473,2,1)="/",MID(A473,3,1)="/"),LEFT(A473,7)&amp;" "&amp;A510&amp;" "&amp;SUBSTITUTE(A473,LEFT(A473,7)&amp;" "&amp;A510,""),"")</f>
        <v>1/29 Tr  1/29 Transfer from Terrys Trucking 200.00-</v>
      </c>
      <c r="E473" t="s">
        <v>334</v>
      </c>
    </row>
    <row r="474" spans="1:5" x14ac:dyDescent="0.2">
      <c r="A474" t="s">
        <v>4</v>
      </c>
      <c r="B474" t="str">
        <f t="shared" ref="B474:B509" si="10">IF(OR(MID(A474,2,1)="/",MID(A474,3,1)="/"),LEFT(A474,7)&amp;" "&amp;A475&amp;" "&amp;SUBSTITUTE(A474,LEFT(A474,7)&amp;" "&amp;A475,""),"")</f>
        <v/>
      </c>
      <c r="E474" t="s">
        <v>337</v>
      </c>
    </row>
    <row r="475" spans="1:5" x14ac:dyDescent="0.2">
      <c r="A475" t="s">
        <v>48</v>
      </c>
      <c r="B475" t="str">
        <f t="shared" si="10"/>
        <v>2/02 EF CCD TERRY FORD 2/02 EFSLLC Wex Inc 1,257.03-</v>
      </c>
      <c r="E475" t="s">
        <v>341</v>
      </c>
    </row>
    <row r="476" spans="1:5" x14ac:dyDescent="0.2">
      <c r="A476" t="s">
        <v>8</v>
      </c>
      <c r="B476" t="str">
        <f t="shared" si="10"/>
        <v/>
      </c>
      <c r="E476" t="s">
        <v>340</v>
      </c>
    </row>
    <row r="477" spans="1:5" x14ac:dyDescent="0.2">
      <c r="A477" t="s">
        <v>49</v>
      </c>
      <c r="B477" t="str">
        <f t="shared" si="10"/>
        <v>2/02 Tr to Shelia and Terry 2/02 Transfer from Terrys Trucking 1,000.00-</v>
      </c>
      <c r="E477" t="s">
        <v>338</v>
      </c>
    </row>
    <row r="478" spans="1:5" x14ac:dyDescent="0.2">
      <c r="A478" t="s">
        <v>4</v>
      </c>
      <c r="B478" t="str">
        <f t="shared" si="10"/>
        <v/>
      </c>
      <c r="E478" t="s">
        <v>339</v>
      </c>
    </row>
    <row r="479" spans="1:5" x14ac:dyDescent="0.2">
      <c r="A479" t="s">
        <v>50</v>
      </c>
      <c r="B479" t="str">
        <f t="shared" si="10"/>
        <v>2/05 PO Speedway 2/05 POS DEB 1512 02/02/24 00943182 49.75-</v>
      </c>
      <c r="E479" t="s">
        <v>342</v>
      </c>
    </row>
    <row r="480" spans="1:5" x14ac:dyDescent="0.2">
      <c r="A480" t="s">
        <v>51</v>
      </c>
      <c r="B480" t="str">
        <f t="shared" si="10"/>
        <v/>
      </c>
      <c r="E480" t="s">
        <v>343</v>
      </c>
    </row>
    <row r="481" spans="1:5" x14ac:dyDescent="0.2">
      <c r="A481" t="s">
        <v>52</v>
      </c>
      <c r="B481" t="str">
        <f t="shared" si="10"/>
        <v/>
      </c>
      <c r="E481" t="s">
        <v>346</v>
      </c>
    </row>
    <row r="482" spans="1:5" x14ac:dyDescent="0.2">
      <c r="A482" t="s">
        <v>34</v>
      </c>
      <c r="B482" t="str">
        <f t="shared" si="10"/>
        <v/>
      </c>
      <c r="E482" t="s">
        <v>344</v>
      </c>
    </row>
    <row r="483" spans="1:5" x14ac:dyDescent="0.2">
      <c r="A483" t="s">
        <v>53</v>
      </c>
      <c r="B483" t="str">
        <f t="shared" si="10"/>
        <v>2/05 DB TOTAL TRUCK PARTS 2/05 DBT CRD 1352 02/02/24 DSFPDTZ7 18.71-</v>
      </c>
      <c r="E483" t="s">
        <v>345</v>
      </c>
    </row>
    <row r="484" spans="1:5" x14ac:dyDescent="0.2">
      <c r="A484" t="s">
        <v>0</v>
      </c>
      <c r="B484" t="str">
        <f t="shared" si="10"/>
        <v/>
      </c>
      <c r="E484" t="s">
        <v>347</v>
      </c>
    </row>
    <row r="485" spans="1:5" x14ac:dyDescent="0.2">
      <c r="A485" t="s">
        <v>39</v>
      </c>
      <c r="B485" t="str">
        <f t="shared" si="10"/>
        <v/>
      </c>
      <c r="E485" t="s">
        <v>348</v>
      </c>
    </row>
    <row r="486" spans="1:5" x14ac:dyDescent="0.2">
      <c r="A486" t="s">
        <v>54</v>
      </c>
      <c r="B486" t="str">
        <f t="shared" si="10"/>
        <v>2/05 DB TJ HEALTH PATIENT PORT 2/05 DBT CRD 0934 02/04/24 DSYHUQEC 242.75-</v>
      </c>
      <c r="E486" t="s">
        <v>351</v>
      </c>
    </row>
    <row r="487" spans="1:5" x14ac:dyDescent="0.2">
      <c r="A487" t="s">
        <v>55</v>
      </c>
      <c r="B487" t="str">
        <f t="shared" si="10"/>
        <v/>
      </c>
      <c r="E487" t="s">
        <v>349</v>
      </c>
    </row>
    <row r="488" spans="1:5" x14ac:dyDescent="0.2">
      <c r="A488" t="s">
        <v>39</v>
      </c>
      <c r="B488" t="str">
        <f t="shared" si="10"/>
        <v/>
      </c>
      <c r="E488" t="s">
        <v>350</v>
      </c>
    </row>
    <row r="489" spans="1:5" x14ac:dyDescent="0.2">
      <c r="A489" t="s">
        <v>56</v>
      </c>
      <c r="B489" t="str">
        <f t="shared" si="10"/>
        <v>2/05 MO WEB 2/05 MOBILE PMT CAPITAL ONE 350.00-</v>
      </c>
      <c r="E489" t="s">
        <v>353</v>
      </c>
    </row>
    <row r="490" spans="1:5" x14ac:dyDescent="0.2">
      <c r="A490" t="s">
        <v>57</v>
      </c>
      <c r="B490" t="str">
        <f t="shared" si="10"/>
        <v/>
      </c>
      <c r="E490" t="s">
        <v>352</v>
      </c>
    </row>
    <row r="491" spans="1:5" x14ac:dyDescent="0.2">
      <c r="A491" t="s">
        <v>58</v>
      </c>
      <c r="B491" t="str">
        <f t="shared" si="10"/>
        <v/>
      </c>
      <c r="E491" t="s">
        <v>354</v>
      </c>
    </row>
    <row r="492" spans="1:5" x14ac:dyDescent="0.2">
      <c r="A492" t="s">
        <v>59</v>
      </c>
      <c r="B492" t="str">
        <f t="shared" si="10"/>
        <v>2/05 DB APPLE.COM/BILL 2/05 DBT CRD 0617 02/05/24 DSY9FM0Z .99-</v>
      </c>
      <c r="E492" t="s">
        <v>357</v>
      </c>
    </row>
    <row r="493" spans="1:5" x14ac:dyDescent="0.2">
      <c r="A493" t="s">
        <v>60</v>
      </c>
      <c r="B493" t="str">
        <f t="shared" si="10"/>
        <v/>
      </c>
      <c r="E493" t="s">
        <v>355</v>
      </c>
    </row>
    <row r="494" spans="1:5" x14ac:dyDescent="0.2">
      <c r="A494" t="s">
        <v>61</v>
      </c>
      <c r="B494" t="str">
        <f t="shared" si="10"/>
        <v/>
      </c>
      <c r="E494" t="s">
        <v>356</v>
      </c>
    </row>
    <row r="495" spans="1:5" x14ac:dyDescent="0.2">
      <c r="A495" t="s">
        <v>62</v>
      </c>
      <c r="B495" t="str">
        <f t="shared" si="10"/>
        <v>2/07 DB LEGALSHIELD *MEMBRSHIP 2/07 DBT CRD 0431 02/06/24 DSOX6SOW 32.95-</v>
      </c>
      <c r="E495" t="s">
        <v>358</v>
      </c>
    </row>
    <row r="496" spans="1:5" x14ac:dyDescent="0.2">
      <c r="A496" t="s">
        <v>63</v>
      </c>
      <c r="B496" t="str">
        <f t="shared" si="10"/>
        <v/>
      </c>
      <c r="E496" t="s">
        <v>360</v>
      </c>
    </row>
    <row r="497" spans="1:5" x14ac:dyDescent="0.2">
      <c r="A497" t="s">
        <v>64</v>
      </c>
      <c r="B497" t="str">
        <f t="shared" si="10"/>
        <v/>
      </c>
      <c r="E497" t="s">
        <v>359</v>
      </c>
    </row>
    <row r="498" spans="1:5" x14ac:dyDescent="0.2">
      <c r="A498" t="s">
        <v>65</v>
      </c>
      <c r="B498" t="str">
        <f t="shared" si="10"/>
        <v>2/09 PO Best One Best One Tir 2/09 POS DEB 1140 02/09/24 11443223 349.80-</v>
      </c>
      <c r="E498" t="s">
        <v>361</v>
      </c>
    </row>
    <row r="499" spans="1:5" x14ac:dyDescent="0.2">
      <c r="A499" t="s">
        <v>66</v>
      </c>
      <c r="B499" t="str">
        <f t="shared" si="10"/>
        <v/>
      </c>
      <c r="E499" t="s">
        <v>362</v>
      </c>
    </row>
    <row r="500" spans="1:5" x14ac:dyDescent="0.2">
      <c r="A500" t="s">
        <v>67</v>
      </c>
      <c r="B500" t="str">
        <f t="shared" si="10"/>
        <v/>
      </c>
      <c r="E500" t="s">
        <v>363</v>
      </c>
    </row>
    <row r="501" spans="1:5" x14ac:dyDescent="0.2">
      <c r="A501" t="s">
        <v>68</v>
      </c>
      <c r="B501" t="str">
        <f t="shared" si="10"/>
        <v/>
      </c>
      <c r="E501" t="s">
        <v>364</v>
      </c>
    </row>
    <row r="502" spans="1:5" x14ac:dyDescent="0.2">
      <c r="A502" t="s">
        <v>69</v>
      </c>
      <c r="B502" t="str">
        <f t="shared" si="10"/>
        <v>2/09 DB TOTAL TRUCK PARTS 2/09 DBT CRD 1711 02/08/24 DSSSQ8RP 18.71-</v>
      </c>
      <c r="E502" t="s">
        <v>369</v>
      </c>
    </row>
    <row r="503" spans="1:5" x14ac:dyDescent="0.2">
      <c r="A503" t="s">
        <v>0</v>
      </c>
      <c r="B503" t="str">
        <f t="shared" si="10"/>
        <v/>
      </c>
      <c r="E503" t="s">
        <v>367</v>
      </c>
    </row>
    <row r="504" spans="1:5" x14ac:dyDescent="0.2">
      <c r="A504" t="s">
        <v>39</v>
      </c>
      <c r="B504" t="str">
        <f t="shared" si="10"/>
        <v/>
      </c>
      <c r="E504" t="s">
        <v>368</v>
      </c>
    </row>
    <row r="505" spans="1:5" x14ac:dyDescent="0.2">
      <c r="A505" t="s">
        <v>70</v>
      </c>
      <c r="B505" t="str">
        <f t="shared" si="10"/>
        <v>2/09 EF CCD TERRY FORD 2/09 EFSLLC Wex Inc 760.31-</v>
      </c>
      <c r="E505" t="s">
        <v>365</v>
      </c>
    </row>
    <row r="506" spans="1:5" x14ac:dyDescent="0.2">
      <c r="A506" t="s">
        <v>8</v>
      </c>
      <c r="B506" t="str">
        <f t="shared" si="10"/>
        <v/>
      </c>
      <c r="E506" t="s">
        <v>366</v>
      </c>
    </row>
    <row r="507" spans="1:5" x14ac:dyDescent="0.2">
      <c r="A507" t="s">
        <v>71</v>
      </c>
      <c r="B507" t="str">
        <f t="shared" si="10"/>
        <v>2/09 Tr to Shelia and Terry 2/09 Transfer from Terrys Trucking 1,000.00-</v>
      </c>
      <c r="E507" t="s">
        <v>370</v>
      </c>
    </row>
    <row r="508" spans="1:5" x14ac:dyDescent="0.2">
      <c r="A508" t="s">
        <v>4</v>
      </c>
      <c r="B508" t="str">
        <f t="shared" si="10"/>
        <v/>
      </c>
      <c r="E508" t="s">
        <v>371</v>
      </c>
    </row>
    <row r="509" spans="1:5" x14ac:dyDescent="0.2">
      <c r="A509" t="s">
        <v>72</v>
      </c>
      <c r="B509" t="str">
        <f t="shared" si="10"/>
        <v>2/09 Se  2/09 Service Charge 8.00-SC</v>
      </c>
    </row>
    <row r="510" spans="1:5" x14ac:dyDescent="0.2">
      <c r="B510" t="str">
        <f t="shared" ref="B510:B540" si="11">IF(OR(MID(A510,2,1)="/",MID(A510,3,1)="/"),LEFT(A510,7)&amp;" "&amp;A511&amp;" "&amp;SUBSTITUTE(A510,LEFT(A510,7)&amp;" "&amp;A511,""),"")</f>
        <v/>
      </c>
    </row>
    <row r="511" spans="1:5" x14ac:dyDescent="0.2">
      <c r="B511" t="str">
        <f t="shared" si="11"/>
        <v/>
      </c>
    </row>
    <row r="512" spans="1:5" x14ac:dyDescent="0.2">
      <c r="B512" t="str">
        <f t="shared" si="11"/>
        <v/>
      </c>
    </row>
    <row r="513" spans="2:2" x14ac:dyDescent="0.2">
      <c r="B513" t="str">
        <f t="shared" si="11"/>
        <v/>
      </c>
    </row>
    <row r="514" spans="2:2" x14ac:dyDescent="0.2">
      <c r="B514" t="str">
        <f t="shared" si="11"/>
        <v/>
      </c>
    </row>
    <row r="515" spans="2:2" x14ac:dyDescent="0.2">
      <c r="B515" t="str">
        <f t="shared" si="11"/>
        <v/>
      </c>
    </row>
    <row r="516" spans="2:2" x14ac:dyDescent="0.2">
      <c r="B516" t="str">
        <f t="shared" si="11"/>
        <v/>
      </c>
    </row>
    <row r="517" spans="2:2" x14ac:dyDescent="0.2">
      <c r="B517" t="str">
        <f t="shared" si="11"/>
        <v/>
      </c>
    </row>
    <row r="518" spans="2:2" x14ac:dyDescent="0.2">
      <c r="B518" t="str">
        <f t="shared" si="11"/>
        <v/>
      </c>
    </row>
    <row r="519" spans="2:2" x14ac:dyDescent="0.2">
      <c r="B519" t="str">
        <f t="shared" si="11"/>
        <v/>
      </c>
    </row>
    <row r="520" spans="2:2" x14ac:dyDescent="0.2">
      <c r="B520" t="str">
        <f t="shared" si="11"/>
        <v/>
      </c>
    </row>
    <row r="521" spans="2:2" x14ac:dyDescent="0.2">
      <c r="B521" t="str">
        <f t="shared" si="11"/>
        <v/>
      </c>
    </row>
    <row r="522" spans="2:2" x14ac:dyDescent="0.2">
      <c r="B522" t="str">
        <f t="shared" si="11"/>
        <v/>
      </c>
    </row>
    <row r="523" spans="2:2" x14ac:dyDescent="0.2">
      <c r="B523" t="str">
        <f t="shared" si="11"/>
        <v/>
      </c>
    </row>
    <row r="524" spans="2:2" x14ac:dyDescent="0.2">
      <c r="B524" t="str">
        <f t="shared" si="11"/>
        <v/>
      </c>
    </row>
    <row r="525" spans="2:2" x14ac:dyDescent="0.2">
      <c r="B525" t="str">
        <f t="shared" si="11"/>
        <v/>
      </c>
    </row>
    <row r="526" spans="2:2" x14ac:dyDescent="0.2">
      <c r="B526" t="str">
        <f t="shared" si="11"/>
        <v/>
      </c>
    </row>
    <row r="527" spans="2:2" x14ac:dyDescent="0.2">
      <c r="B527" t="str">
        <f t="shared" si="11"/>
        <v/>
      </c>
    </row>
    <row r="528" spans="2:2" x14ac:dyDescent="0.2">
      <c r="B528" t="str">
        <f t="shared" si="11"/>
        <v/>
      </c>
    </row>
    <row r="529" spans="2:2" x14ac:dyDescent="0.2">
      <c r="B529" t="str">
        <f t="shared" si="11"/>
        <v/>
      </c>
    </row>
    <row r="530" spans="2:2" x14ac:dyDescent="0.2">
      <c r="B530" t="str">
        <f t="shared" si="11"/>
        <v/>
      </c>
    </row>
    <row r="531" spans="2:2" x14ac:dyDescent="0.2">
      <c r="B531" t="str">
        <f t="shared" si="11"/>
        <v/>
      </c>
    </row>
    <row r="532" spans="2:2" x14ac:dyDescent="0.2">
      <c r="B532" t="str">
        <f t="shared" si="11"/>
        <v/>
      </c>
    </row>
    <row r="533" spans="2:2" x14ac:dyDescent="0.2">
      <c r="B533" t="str">
        <f t="shared" si="11"/>
        <v/>
      </c>
    </row>
    <row r="534" spans="2:2" x14ac:dyDescent="0.2">
      <c r="B534" t="str">
        <f t="shared" si="11"/>
        <v/>
      </c>
    </row>
    <row r="535" spans="2:2" x14ac:dyDescent="0.2">
      <c r="B535" t="str">
        <f t="shared" si="11"/>
        <v/>
      </c>
    </row>
    <row r="536" spans="2:2" x14ac:dyDescent="0.2">
      <c r="B536" t="str">
        <f t="shared" si="11"/>
        <v/>
      </c>
    </row>
    <row r="537" spans="2:2" x14ac:dyDescent="0.2">
      <c r="B537" t="str">
        <f t="shared" si="11"/>
        <v/>
      </c>
    </row>
    <row r="538" spans="2:2" x14ac:dyDescent="0.2">
      <c r="B538" t="str">
        <f t="shared" si="11"/>
        <v/>
      </c>
    </row>
    <row r="539" spans="2:2" x14ac:dyDescent="0.2">
      <c r="B539" t="str">
        <f t="shared" si="11"/>
        <v/>
      </c>
    </row>
    <row r="540" spans="2:2" x14ac:dyDescent="0.2">
      <c r="B540" t="str">
        <f t="shared" si="11"/>
        <v/>
      </c>
    </row>
  </sheetData>
  <sortState xmlns:xlrd2="http://schemas.microsoft.com/office/spreadsheetml/2017/richdata2" ref="E3:E508">
    <sortCondition ref="E3:E508"/>
  </sortState>
  <phoneticPr fontId="18" type="noConversion"/>
  <dataValidations count="1">
    <dataValidation type="list" allowBlank="1" showInputMessage="1" showErrorMessage="1" sqref="P11:P192" xr:uid="{00000000-0002-0000-0000-000000000000}">
      <formula1>$I$1:$I$19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Untitled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2024-03-21T17:40:58Z</dcterms:created>
  <dcterms:modified xsi:type="dcterms:W3CDTF">2024-04-16T17:53:34Z</dcterms:modified>
</cp:coreProperties>
</file>